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C:\Users\user\Desktop\Nová složka (Stříbrná - HP)\"/>
    </mc:Choice>
  </mc:AlternateContent>
  <xr:revisionPtr revIDLastSave="0" documentId="13_ncr:1_{9FFD08C2-B7D7-4641-951A-E5452FE2DC42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SO 03 - Herní prvek" sheetId="4" r:id="rId1"/>
  </sheets>
  <definedNames>
    <definedName name="_xlnm._FilterDatabase" localSheetId="0" hidden="1">'SO 03 - Herní prvek'!$C$84:$K$164</definedName>
    <definedName name="_xlnm.Print_Titles" localSheetId="0">'SO 03 - Herní prvek'!$84:$84</definedName>
    <definedName name="_xlnm.Print_Area" localSheetId="0">'SO 03 - Herní prvek'!$C$4:$J$39,'SO 03 - Herní prvek'!$C$45:$J$66,'SO 03 - Herní prvek'!$C$72:$K$164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4" l="1"/>
  <c r="J36" i="4"/>
  <c r="J35" i="4"/>
  <c r="BI163" i="4"/>
  <c r="BH163" i="4"/>
  <c r="BG163" i="4"/>
  <c r="BF163" i="4"/>
  <c r="T163" i="4"/>
  <c r="T162" i="4" s="1"/>
  <c r="R163" i="4"/>
  <c r="R162" i="4"/>
  <c r="P163" i="4"/>
  <c r="P162" i="4" s="1"/>
  <c r="BK163" i="4"/>
  <c r="BK162" i="4" s="1"/>
  <c r="J162" i="4" s="1"/>
  <c r="J65" i="4" s="1"/>
  <c r="J163" i="4"/>
  <c r="BE163" i="4" s="1"/>
  <c r="BI159" i="4"/>
  <c r="BH159" i="4"/>
  <c r="BG159" i="4"/>
  <c r="BF159" i="4"/>
  <c r="T159" i="4"/>
  <c r="R159" i="4"/>
  <c r="P159" i="4"/>
  <c r="BK159" i="4"/>
  <c r="J159" i="4"/>
  <c r="BE159" i="4" s="1"/>
  <c r="BI157" i="4"/>
  <c r="BH157" i="4"/>
  <c r="BG157" i="4"/>
  <c r="BF157" i="4"/>
  <c r="T157" i="4"/>
  <c r="R157" i="4"/>
  <c r="P157" i="4"/>
  <c r="BK157" i="4"/>
  <c r="J157" i="4"/>
  <c r="BE157" i="4" s="1"/>
  <c r="BI154" i="4"/>
  <c r="BH154" i="4"/>
  <c r="BG154" i="4"/>
  <c r="BF154" i="4"/>
  <c r="T154" i="4"/>
  <c r="R154" i="4"/>
  <c r="P154" i="4"/>
  <c r="BK154" i="4"/>
  <c r="J154" i="4"/>
  <c r="BE154" i="4" s="1"/>
  <c r="BI152" i="4"/>
  <c r="BH152" i="4"/>
  <c r="BG152" i="4"/>
  <c r="BF152" i="4"/>
  <c r="T152" i="4"/>
  <c r="R152" i="4"/>
  <c r="P152" i="4"/>
  <c r="BK152" i="4"/>
  <c r="BK151" i="4"/>
  <c r="J152" i="4"/>
  <c r="BE152" i="4" s="1"/>
  <c r="BI147" i="4"/>
  <c r="BH147" i="4"/>
  <c r="BG147" i="4"/>
  <c r="BF147" i="4"/>
  <c r="T147" i="4"/>
  <c r="T146" i="4"/>
  <c r="R147" i="4"/>
  <c r="R146" i="4" s="1"/>
  <c r="P147" i="4"/>
  <c r="P146" i="4" s="1"/>
  <c r="BK147" i="4"/>
  <c r="BK146" i="4" s="1"/>
  <c r="J146" i="4" s="1"/>
  <c r="J62" i="4" s="1"/>
  <c r="J147" i="4"/>
  <c r="BE147" i="4" s="1"/>
  <c r="BI144" i="4"/>
  <c r="BH144" i="4"/>
  <c r="BG144" i="4"/>
  <c r="BF144" i="4"/>
  <c r="T144" i="4"/>
  <c r="R144" i="4"/>
  <c r="P144" i="4"/>
  <c r="BK144" i="4"/>
  <c r="J144" i="4"/>
  <c r="BE144" i="4" s="1"/>
  <c r="BI142" i="4"/>
  <c r="BH142" i="4"/>
  <c r="BG142" i="4"/>
  <c r="BF142" i="4"/>
  <c r="T142" i="4"/>
  <c r="R142" i="4"/>
  <c r="P142" i="4"/>
  <c r="BK142" i="4"/>
  <c r="J142" i="4"/>
  <c r="BE142" i="4" s="1"/>
  <c r="BI139" i="4"/>
  <c r="BH139" i="4"/>
  <c r="BG139" i="4"/>
  <c r="BF139" i="4"/>
  <c r="T139" i="4"/>
  <c r="R139" i="4"/>
  <c r="P139" i="4"/>
  <c r="BK139" i="4"/>
  <c r="J139" i="4"/>
  <c r="BE139" i="4"/>
  <c r="BI137" i="4"/>
  <c r="BH137" i="4"/>
  <c r="BG137" i="4"/>
  <c r="BF137" i="4"/>
  <c r="T137" i="4"/>
  <c r="R137" i="4"/>
  <c r="P137" i="4"/>
  <c r="BK137" i="4"/>
  <c r="J137" i="4"/>
  <c r="BE137" i="4"/>
  <c r="BI135" i="4"/>
  <c r="BH135" i="4"/>
  <c r="BG135" i="4"/>
  <c r="BF135" i="4"/>
  <c r="T135" i="4"/>
  <c r="R135" i="4"/>
  <c r="P135" i="4"/>
  <c r="BK135" i="4"/>
  <c r="J135" i="4"/>
  <c r="BE135" i="4" s="1"/>
  <c r="BI133" i="4"/>
  <c r="BH133" i="4"/>
  <c r="BG133" i="4"/>
  <c r="BF133" i="4"/>
  <c r="T133" i="4"/>
  <c r="R133" i="4"/>
  <c r="P133" i="4"/>
  <c r="BK133" i="4"/>
  <c r="J133" i="4"/>
  <c r="BE133" i="4"/>
  <c r="BI131" i="4"/>
  <c r="BH131" i="4"/>
  <c r="BG131" i="4"/>
  <c r="BF131" i="4"/>
  <c r="T131" i="4"/>
  <c r="R131" i="4"/>
  <c r="P131" i="4"/>
  <c r="BK131" i="4"/>
  <c r="J131" i="4"/>
  <c r="BE131" i="4" s="1"/>
  <c r="BI128" i="4"/>
  <c r="BH128" i="4"/>
  <c r="BG128" i="4"/>
  <c r="BF128" i="4"/>
  <c r="T128" i="4"/>
  <c r="R128" i="4"/>
  <c r="P128" i="4"/>
  <c r="BK128" i="4"/>
  <c r="J128" i="4"/>
  <c r="BE128" i="4"/>
  <c r="BI126" i="4"/>
  <c r="BH126" i="4"/>
  <c r="BG126" i="4"/>
  <c r="BF126" i="4"/>
  <c r="T126" i="4"/>
  <c r="R126" i="4"/>
  <c r="P126" i="4"/>
  <c r="BK126" i="4"/>
  <c r="J126" i="4"/>
  <c r="BE126" i="4" s="1"/>
  <c r="BI123" i="4"/>
  <c r="BH123" i="4"/>
  <c r="BG123" i="4"/>
  <c r="BF123" i="4"/>
  <c r="T123" i="4"/>
  <c r="R123" i="4"/>
  <c r="P123" i="4"/>
  <c r="BK123" i="4"/>
  <c r="J123" i="4"/>
  <c r="BE123" i="4" s="1"/>
  <c r="BI120" i="4"/>
  <c r="BH120" i="4"/>
  <c r="BG120" i="4"/>
  <c r="BF120" i="4"/>
  <c r="T120" i="4"/>
  <c r="R120" i="4"/>
  <c r="P120" i="4"/>
  <c r="BK120" i="4"/>
  <c r="J120" i="4"/>
  <c r="BE120" i="4" s="1"/>
  <c r="BI117" i="4"/>
  <c r="BH117" i="4"/>
  <c r="BG117" i="4"/>
  <c r="BF117" i="4"/>
  <c r="T117" i="4"/>
  <c r="R117" i="4"/>
  <c r="P117" i="4"/>
  <c r="BK117" i="4"/>
  <c r="J117" i="4"/>
  <c r="BE117" i="4"/>
  <c r="BI114" i="4"/>
  <c r="BH114" i="4"/>
  <c r="BG114" i="4"/>
  <c r="BF114" i="4"/>
  <c r="T114" i="4"/>
  <c r="R114" i="4"/>
  <c r="P114" i="4"/>
  <c r="BK114" i="4"/>
  <c r="J114" i="4"/>
  <c r="BE114" i="4" s="1"/>
  <c r="BI112" i="4"/>
  <c r="BH112" i="4"/>
  <c r="BG112" i="4"/>
  <c r="BF112" i="4"/>
  <c r="T112" i="4"/>
  <c r="R112" i="4"/>
  <c r="P112" i="4"/>
  <c r="BK112" i="4"/>
  <c r="J112" i="4"/>
  <c r="BE112" i="4" s="1"/>
  <c r="BI108" i="4"/>
  <c r="BH108" i="4"/>
  <c r="BG108" i="4"/>
  <c r="BF108" i="4"/>
  <c r="T108" i="4"/>
  <c r="R108" i="4"/>
  <c r="P108" i="4"/>
  <c r="BK108" i="4"/>
  <c r="J108" i="4"/>
  <c r="BE108" i="4"/>
  <c r="BI103" i="4"/>
  <c r="BH103" i="4"/>
  <c r="BG103" i="4"/>
  <c r="BF103" i="4"/>
  <c r="T103" i="4"/>
  <c r="R103" i="4"/>
  <c r="P103" i="4"/>
  <c r="BK103" i="4"/>
  <c r="J103" i="4"/>
  <c r="BE103" i="4" s="1"/>
  <c r="BI101" i="4"/>
  <c r="BH101" i="4"/>
  <c r="BG101" i="4"/>
  <c r="BF101" i="4"/>
  <c r="T101" i="4"/>
  <c r="R101" i="4"/>
  <c r="P101" i="4"/>
  <c r="BK101" i="4"/>
  <c r="J101" i="4"/>
  <c r="BE101" i="4" s="1"/>
  <c r="BI97" i="4"/>
  <c r="BH97" i="4"/>
  <c r="BG97" i="4"/>
  <c r="BF97" i="4"/>
  <c r="T97" i="4"/>
  <c r="R97" i="4"/>
  <c r="P97" i="4"/>
  <c r="BK97" i="4"/>
  <c r="J97" i="4"/>
  <c r="BE97" i="4"/>
  <c r="BI95" i="4"/>
  <c r="BH95" i="4"/>
  <c r="BG95" i="4"/>
  <c r="BF95" i="4"/>
  <c r="T95" i="4"/>
  <c r="R95" i="4"/>
  <c r="P95" i="4"/>
  <c r="BK95" i="4"/>
  <c r="J95" i="4"/>
  <c r="BE95" i="4"/>
  <c r="BI92" i="4"/>
  <c r="BH92" i="4"/>
  <c r="BG92" i="4"/>
  <c r="BF92" i="4"/>
  <c r="T92" i="4"/>
  <c r="R92" i="4"/>
  <c r="P92" i="4"/>
  <c r="BK92" i="4"/>
  <c r="J92" i="4"/>
  <c r="BE92" i="4"/>
  <c r="BI88" i="4"/>
  <c r="BH88" i="4"/>
  <c r="BG88" i="4"/>
  <c r="BF88" i="4"/>
  <c r="T88" i="4"/>
  <c r="R88" i="4"/>
  <c r="P88" i="4"/>
  <c r="BK88" i="4"/>
  <c r="J88" i="4"/>
  <c r="BE88" i="4" s="1"/>
  <c r="J82" i="4"/>
  <c r="J81" i="4"/>
  <c r="F81" i="4"/>
  <c r="F79" i="4"/>
  <c r="E77" i="4"/>
  <c r="J55" i="4"/>
  <c r="J54" i="4"/>
  <c r="F54" i="4"/>
  <c r="F52" i="4"/>
  <c r="E50" i="4"/>
  <c r="F82" i="4"/>
  <c r="J79" i="4"/>
  <c r="E75" i="4"/>
  <c r="J34" i="4" l="1"/>
  <c r="F55" i="4"/>
  <c r="J52" i="4"/>
  <c r="R151" i="4"/>
  <c r="R150" i="4" s="1"/>
  <c r="R86" i="4" s="1"/>
  <c r="R85" i="4" s="1"/>
  <c r="E48" i="4"/>
  <c r="R87" i="4"/>
  <c r="T151" i="4"/>
  <c r="T150" i="4" s="1"/>
  <c r="P151" i="4"/>
  <c r="P150" i="4" s="1"/>
  <c r="F34" i="4"/>
  <c r="J151" i="4"/>
  <c r="J64" i="4" s="1"/>
  <c r="BK150" i="4"/>
  <c r="J150" i="4" s="1"/>
  <c r="J63" i="4" s="1"/>
  <c r="J33" i="4"/>
  <c r="F33" i="4"/>
  <c r="F36" i="4"/>
  <c r="T87" i="4"/>
  <c r="F37" i="4"/>
  <c r="F35" i="4"/>
  <c r="P87" i="4"/>
  <c r="BK87" i="4"/>
  <c r="P86" i="4" l="1"/>
  <c r="P85" i="4" s="1"/>
  <c r="T86" i="4"/>
  <c r="T85" i="4" s="1"/>
  <c r="J87" i="4"/>
  <c r="J61" i="4" s="1"/>
  <c r="BK86" i="4"/>
  <c r="J86" i="4" l="1"/>
  <c r="J60" i="4" s="1"/>
  <c r="BK85" i="4"/>
  <c r="J85" i="4" s="1"/>
  <c r="J30" i="4" l="1"/>
  <c r="J59" i="4"/>
  <c r="J39" i="4" l="1"/>
</calcChain>
</file>

<file path=xl/sharedStrings.xml><?xml version="1.0" encoding="utf-8"?>
<sst xmlns="http://schemas.openxmlformats.org/spreadsheetml/2006/main" count="812" uniqueCount="234">
  <si>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</si>
  <si>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</si>
  <si>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</si>
  <si>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</si>
  <si>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</si>
  <si>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</si>
  <si>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</si>
  <si>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</si>
  <si>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</si>
  <si>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</si>
  <si>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>Obec Stříbrná, Kraslice</t>
  </si>
  <si>
    <t>Datum:</t>
  </si>
  <si>
    <t>Zadavatel:</t>
  </si>
  <si>
    <t>IČ:</t>
  </si>
  <si>
    <t>Obec Stříbrná</t>
  </si>
  <si>
    <t>DIČ:</t>
  </si>
  <si>
    <t>Zhotovitel:</t>
  </si>
  <si>
    <t>Projektant:</t>
  </si>
  <si>
    <t>Novaqua s.r.o., Ing. Novák</t>
  </si>
  <si>
    <t>True</t>
  </si>
  <si>
    <t>Zpracovatel:</t>
  </si>
  <si>
    <t>Daniela Hahnová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</si>
  <si>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</si>
  <si>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</si>
  <si>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</si>
  <si>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</si>
  <si>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</si>
  <si>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</si>
  <si>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</si>
  <si>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</si>
  <si>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</si>
  <si>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</si>
  <si>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</si>
  <si>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</si>
  <si>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</si>
  <si>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</si>
  <si>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</si>
  <si>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</si>
  <si>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</si>
  <si>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</si>
  <si>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</si>
  <si>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</si>
  <si>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1</t>
  </si>
  <si>
    <t>2</t>
  </si>
  <si>
    <t>{f6b6292d-3d24-4b94-9ad6-9595279f21a3}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</si>
  <si>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</si>
  <si>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</si>
  <si>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</si>
  <si>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</si>
  <si>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</si>
  <si>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</si>
  <si>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</si>
  <si>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</si>
  <si>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</si>
  <si>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</si>
  <si>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</si>
  <si>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</si>
  <si>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</si>
  <si>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</si>
  <si>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</si>
  <si>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</si>
  <si>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</si>
  <si>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</si>
  <si>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</si>
  <si>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</si>
  <si>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</si>
  <si>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</si>
  <si>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</si>
  <si>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</si>
  <si>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</si>
  <si>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</si>
  <si>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</si>
  <si>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</si>
  <si>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CS ÚRS 2019 02</t>
  </si>
  <si>
    <t>4</t>
  </si>
  <si>
    <t>PP</t>
  </si>
  <si>
    <t>3</t>
  </si>
  <si>
    <t>122201101</t>
  </si>
  <si>
    <t>Odkopávky a prokopávky nezapažené v hornině tř. 3 objem do 100 m3</t>
  </si>
  <si>
    <t>m3</t>
  </si>
  <si>
    <t>Odkopávky a prokopávky nezapažené s přehozením výkopku na vzdálenost do 3 m nebo s naložením na dopravní prostředek v hornině tř. 3 do 100 m3</t>
  </si>
  <si>
    <t>VV</t>
  </si>
  <si>
    <t>122201109</t>
  </si>
  <si>
    <t>Příplatek za lepivost u odkopávek v hornině tř. 1 až 3</t>
  </si>
  <si>
    <t>Odkopávky a prokopávky nezapažené s přehozením výkopku na vzdálenost do 3 m nebo s naložením na dopravní prostředek v hornině tř. 3 Příplatek k cenám za lepivost horniny tř. 3</t>
  </si>
  <si>
    <t>5</t>
  </si>
  <si>
    <t>P</t>
  </si>
  <si>
    <t>6</t>
  </si>
  <si>
    <t>7</t>
  </si>
  <si>
    <t>8</t>
  </si>
  <si>
    <t>162701105</t>
  </si>
  <si>
    <t>Vodorovné přemístění do 10000 m výkopku/sypaniny z horniny tř. 1 až 4</t>
  </si>
  <si>
    <t>Vodorovné přemístění výkopku nebo sypaniny po suchu na obvyklém dopravním prostředku, bez naložení výkopku, avšak se složením bez rozhrnutí z horniny tř. 1 až 4 na vzdálenost přes 9 000 do 10 000 m</t>
  </si>
  <si>
    <t>9</t>
  </si>
  <si>
    <t>162701109</t>
  </si>
  <si>
    <t>Příplatek k vodorovnému přemístění výkopku/sypaniny z horniny tř. 1 až 4 ZKD 1000 m přes 10000 m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</si>
  <si>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</si>
  <si>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Poznámka k položce:_x000D_
celkem 25Km</t>
  </si>
  <si>
    <t>10</t>
  </si>
  <si>
    <t>171201201</t>
  </si>
  <si>
    <t>Uložení sypaniny na skládky</t>
  </si>
  <si>
    <t>11</t>
  </si>
  <si>
    <t>171201211</t>
  </si>
  <si>
    <t>Poplatek za uložení stavebního odpadu - zeminy a kameniva na skládce</t>
  </si>
  <si>
    <t>t</t>
  </si>
  <si>
    <t>Poplatek za uložení stavebního odpadu na skládce (skládkovné) zeminy a kameniva zatříděného do Katalogu odpadů pod kódem 170 504</t>
  </si>
  <si>
    <t>12</t>
  </si>
  <si>
    <t>181301101</t>
  </si>
  <si>
    <t>Rozprostření ornice tl vrstvy do 100 mm pl do 500 m2 v rovině nebo ve svahu do 1:5</t>
  </si>
  <si>
    <t>m2</t>
  </si>
  <si>
    <t>Rozprostření a urovnání ornice v rovině nebo ve svahu sklonu do 1:5 při souvislé ploše do 500 m2, tl. vrstvy do 100 mm</t>
  </si>
  <si>
    <t>13</t>
  </si>
  <si>
    <t>181411131</t>
  </si>
  <si>
    <t>Založení parkového trávníku výsevem plochy do 1000 m2 v rovině a ve svahu do 1:5</t>
  </si>
  <si>
    <t>Založení trávníku na půdě předem připravené plochy do 1000 m2 výsevem včetně utažení parkového v rovině nebo na svahu do 1:5</t>
  </si>
  <si>
    <t>14</t>
  </si>
  <si>
    <t>M</t>
  </si>
  <si>
    <t>00572410</t>
  </si>
  <si>
    <t>osivo směs travní parková</t>
  </si>
  <si>
    <t>kg</t>
  </si>
  <si>
    <t>16</t>
  </si>
  <si>
    <t>17</t>
  </si>
  <si>
    <t>18</t>
  </si>
  <si>
    <t>soubor</t>
  </si>
  <si>
    <t>19</t>
  </si>
  <si>
    <t>20</t>
  </si>
  <si>
    <t>22</t>
  </si>
  <si>
    <t>23</t>
  </si>
  <si>
    <t>24</t>
  </si>
  <si>
    <t>25</t>
  </si>
  <si>
    <t>26</t>
  </si>
  <si>
    <t>27</t>
  </si>
  <si>
    <t>kus</t>
  </si>
  <si>
    <t>Ostatní konstrukce a práce, bourání</t>
  </si>
  <si>
    <t>998</t>
  </si>
  <si>
    <t>Přesun hmot</t>
  </si>
  <si>
    <t>121101101</t>
  </si>
  <si>
    <t>Sejmutí ornice s přemístěním na vzdálenost do 50 m</t>
  </si>
  <si>
    <t>Sejmutí ornice nebo lesní půdy s vodorovným přemístěním na hromady v místě upotřebení nebo na dočasné či trvalé skládky se složením, na vzdálenost do 50 m</t>
  </si>
  <si>
    <t>SO 03 - Herní prvek</t>
  </si>
  <si>
    <t xml:space="preserve">    5 - Komunikace pozemní</t>
  </si>
  <si>
    <t xml:space="preserve">      93 - Různé dokončovací konstrukce a práce inženýrských staveb</t>
  </si>
  <si>
    <t>-1885969752</t>
  </si>
  <si>
    <t>" dopad herního prvku" 35,0*0,15</t>
  </si>
  <si>
    <t>" ostatní plochy" 8*1,0*0,15</t>
  </si>
  <si>
    <t>-891594643</t>
  </si>
  <si>
    <t>" dopad herního prvku" (0,3-0,15)*35,0</t>
  </si>
  <si>
    <t>79516999</t>
  </si>
  <si>
    <t>133202011</t>
  </si>
  <si>
    <t>Hloubení šachet ručním nebo pneum nářadím v soudržných horninách tř. 3, plocha výkopu do 4 m2</t>
  </si>
  <si>
    <t>-631774762</t>
  </si>
  <si>
    <t>Hloubení zapažených i nezapažených šachet plocha výkopu do 20 m2 ručním nebo pneumatickým nářadím s případným nutným přemístěním výkopku ve výkopišti v horninách soudržných tř. 3, plocha výkopu do 4 m2</t>
  </si>
  <si>
    <t>" zákl.patky herního prvku" 0,45*0,45*0,9*6+0,3*0,75*0,6*1</t>
  </si>
  <si>
    <t>" pro lavičky" 0,5*0,3*0,8*4*2</t>
  </si>
  <si>
    <t>133202019</t>
  </si>
  <si>
    <t>Příplatek za lepivost u hloubení šachet ručním nebo pneum nářadím v horninách tř. 3</t>
  </si>
  <si>
    <t>-448084765</t>
  </si>
  <si>
    <t>Hloubení zapažených i nezapažených šachet plocha výkopu do 20 m2 ručním nebo pneumatickým nářadím s případným nutným přemístěním výkopku ve výkopišti v horninách soudržných tř. 3, plocha výkopu Příplatek k cenám za lepivost horniny tř. 3</t>
  </si>
  <si>
    <t>-877688783</t>
  </si>
  <si>
    <t>-1672214616</t>
  </si>
  <si>
    <t>7,439*15 'Přepočtené koeficientem množství</t>
  </si>
  <si>
    <t>-1759821483</t>
  </si>
  <si>
    <t>628650391</t>
  </si>
  <si>
    <t>7,439*2 'Přepočtené koeficientem množství</t>
  </si>
  <si>
    <t>181951102</t>
  </si>
  <si>
    <t>Úprava pláně v hornině tř. 1 až 4 se zhutněním</t>
  </si>
  <si>
    <t>399557166</t>
  </si>
  <si>
    <t>Úprava pláně vyrovnáním výškových rozdílů v hornině tř. 1 až 4 se zhutněním</t>
  </si>
  <si>
    <t>" dopad herního prvku" 35,0</t>
  </si>
  <si>
    <t>183101121</t>
  </si>
  <si>
    <t>Hloubení jamek bez výměny půdy zeminy tř 1 až 4 objem do 1 m3 v rovině a svahu do 1:5</t>
  </si>
  <si>
    <t>1725766718</t>
  </si>
  <si>
    <t>Hloubení jamek pro vysazování rostlin v zemině tř.1 až 4 bez výměny půdy v rovině nebo na svahu do 1:5, objemu přes 0,40 do 1,00 m3</t>
  </si>
  <si>
    <t>" pro stromy" 4</t>
  </si>
  <si>
    <t>1697603504</t>
  </si>
  <si>
    <t>6,45/0,1</t>
  </si>
  <si>
    <t>-580249782</t>
  </si>
  <si>
    <t>-1307413659</t>
  </si>
  <si>
    <t>64,5*0,015 'Přepočtené koeficientem množství</t>
  </si>
  <si>
    <t>184102116</t>
  </si>
  <si>
    <t>Výsadba dřeviny s balem D do 0,8 m do jamky se zalitím v rovině a svahu do 1:5</t>
  </si>
  <si>
    <t>-877476401</t>
  </si>
  <si>
    <t>Výsadba dřeviny s balem do předem vyhloubené jamky se zalitím v rovině nebo na svahu do 1:5, při průměru balu přes 600 do 800 mm</t>
  </si>
  <si>
    <t>026504R1</t>
  </si>
  <si>
    <t xml:space="preserve"> Lípa srdčitá (Tilia cordata)</t>
  </si>
  <si>
    <t>312801717</t>
  </si>
  <si>
    <t xml:space="preserve"> Lípa srdčitá (Tilia cordata), odrostky min 150-200 cm, 10l kontejner</t>
  </si>
  <si>
    <t>026504R2</t>
  </si>
  <si>
    <t xml:space="preserve">Vrba bílá (Salix alba "Tristis") </t>
  </si>
  <si>
    <t>1020605944</t>
  </si>
  <si>
    <t>Vrba bílá (Salix alba "Tristis"), odrostky min 150-200 cm, 10l kontejner</t>
  </si>
  <si>
    <t>184215132</t>
  </si>
  <si>
    <t>Ukotvení kmene dřevin třemi kůly D do 0,1 m délky do 2 m</t>
  </si>
  <si>
    <t>1137291108</t>
  </si>
  <si>
    <t>Ukotvení dřeviny kůly třemi kůly, délky přes 1 do 2 m</t>
  </si>
  <si>
    <t>60591253</t>
  </si>
  <si>
    <t>kůl vyvazovací dřevěný impregnovaný D 8cm dl 2m</t>
  </si>
  <si>
    <t>-1511929850</t>
  </si>
  <si>
    <t>4*3</t>
  </si>
  <si>
    <t>184801121</t>
  </si>
  <si>
    <t>Ošetřování vysazených dřevin soliterních v rovině a svahu do 1:5</t>
  </si>
  <si>
    <t>1659623005</t>
  </si>
  <si>
    <t>Ošetření vysazených dřevin solitérních v rovině nebo na svahu do 1:5</t>
  </si>
  <si>
    <t>185851121</t>
  </si>
  <si>
    <t>Dovoz vody pro zálivku rostlin za vzdálenost do 1000 m</t>
  </si>
  <si>
    <t>108615044</t>
  </si>
  <si>
    <t>Dovoz vody pro zálivku rostlin na vzdálenost do 1000 m</t>
  </si>
  <si>
    <t>Komunikace pozemní</t>
  </si>
  <si>
    <t>571908113</t>
  </si>
  <si>
    <t>Kryt vymývaným dekoračním kamenivem (kačírkem) tl 400 mm</t>
  </si>
  <si>
    <t>1595505399</t>
  </si>
  <si>
    <t>Kryt vymývaným dekoračním kamenivem (kačírkem) tl. 400 mm</t>
  </si>
  <si>
    <t>Poznámka k položce:_x000D_
dopadová plocha z kačírku - oblé oblázky 2-8 mm, tl. vrstvy 40 cm</t>
  </si>
  <si>
    <t>93</t>
  </si>
  <si>
    <t>Různé dokončovací konstrukce a práce inženýrských staveb</t>
  </si>
  <si>
    <t>9369600R1</t>
  </si>
  <si>
    <t>-2128191678</t>
  </si>
  <si>
    <t>D+M Herní prvek Sextalez vč dopravy a montáže a betonování patek</t>
  </si>
  <si>
    <t>936124112</t>
  </si>
  <si>
    <t>Montáž lavičky stabilní parkové se zabetonováním noh</t>
  </si>
  <si>
    <t>-1768805859</t>
  </si>
  <si>
    <t>Montáž lavičky parkové stabilní se zabetonováním noh</t>
  </si>
  <si>
    <t>74910107</t>
  </si>
  <si>
    <t>lavička s opěradlem kotvená 1800x715x820mm  konstrukce-litina, sedák-dřevo</t>
  </si>
  <si>
    <t>-1313474814</t>
  </si>
  <si>
    <t>916991121</t>
  </si>
  <si>
    <t>Lože pod obrubníky, krajníky nebo obruby z dlažebních kostek z betonu prostého</t>
  </si>
  <si>
    <t>1805131407</t>
  </si>
  <si>
    <t>Lože pod obrubníky, krajníky nebo obruby z dlažebních kostek z betonu prostého tř. C 16/20</t>
  </si>
  <si>
    <t>" dopočet betonu pro základ laviček" 0,96-0,16*4</t>
  </si>
  <si>
    <t>998231311</t>
  </si>
  <si>
    <t>Přesun hmot pro sadovnické a krajinářské úpravy vodorovně do 5000 m</t>
  </si>
  <si>
    <t>1980638856</t>
  </si>
  <si>
    <t>Přesun hmot pro sadovnické a krajinářské úpravy - strojně dopravní vzdálenost do 5000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</si>
</sst>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0" borderId="0" xfId="0" applyProtection="1"/>
    <xf numFmtId="0" fontId="16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/>
    <xf numFmtId="166" fontId="18" fillId="0" borderId="10" xfId="0" applyNumberFormat="1" applyFont="1" applyBorder="1" applyAlignment="1"/>
    <xf numFmtId="166" fontId="18" fillId="0" borderId="11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2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3" fillId="0" borderId="20" xfId="0" applyFont="1" applyBorder="1" applyAlignment="1" applyProtection="1">
      <alignment horizontal="center" vertical="center"/>
      <protection locked="0"/>
    </xf>
    <xf numFmtId="49" fontId="13" fillId="0" borderId="20" xfId="0" applyNumberFormat="1" applyFont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 applyProtection="1">
      <alignment horizontal="center" vertical="center" wrapText="1"/>
      <protection locked="0"/>
    </xf>
    <xf numFmtId="167" fontId="13" fillId="0" borderId="20" xfId="0" applyNumberFormat="1" applyFont="1" applyBorder="1" applyAlignment="1" applyProtection="1">
      <alignment vertical="center"/>
      <protection locked="0"/>
    </xf>
    <xf numFmtId="4" fontId="13" fillId="0" borderId="20" xfId="0" applyNumberFormat="1" applyFont="1" applyBorder="1" applyAlignment="1" applyProtection="1">
      <alignment vertical="center"/>
      <protection locked="0"/>
    </xf>
    <xf numFmtId="0" fontId="14" fillId="0" borderId="12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3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22" fillId="0" borderId="0" xfId="0" applyFont="1" applyAlignment="1">
      <alignment vertical="center" wrapText="1"/>
    </xf>
    <xf numFmtId="0" fontId="23" fillId="0" borderId="20" xfId="0" applyFont="1" applyBorder="1" applyAlignment="1" applyProtection="1">
      <alignment horizontal="center" vertical="center"/>
      <protection locked="0"/>
    </xf>
    <xf numFmtId="49" fontId="23" fillId="0" borderId="20" xfId="0" applyNumberFormat="1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167" fontId="23" fillId="0" borderId="20" xfId="0" applyNumberFormat="1" applyFont="1" applyBorder="1" applyAlignment="1" applyProtection="1">
      <alignment vertical="center"/>
      <protection locked="0"/>
    </xf>
    <xf numFmtId="4" fontId="23" fillId="0" borderId="20" xfId="0" applyNumberFormat="1" applyFont="1" applyBorder="1" applyAlignment="1" applyProtection="1">
      <alignment vertical="center"/>
      <protection locked="0"/>
    </xf>
    <xf numFmtId="0" fontId="24" fillId="0" borderId="3" xfId="0" applyFont="1" applyBorder="1" applyAlignment="1">
      <alignment vertical="center"/>
    </xf>
    <xf numFmtId="0" fontId="23" fillId="0" borderId="12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0" fillId="0" borderId="17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65"/>
  <sheetViews>
    <sheetView showGridLines="0" tabSelected="1" topLeftCell="A45" workbookViewId="0">
      <selection activeCell="W162" sqref="W162"/>
    </sheetView>
  </sheetViews>
  <sheetFormatPr defaultRowHeight="10.199999999999999" x14ac:dyDescent="0.2"/>
  <cols>
    <col min="1" max="1" width="7.140625" style="1" customWidth="1"/>
    <col min="2" max="2" width="1.42578125" style="1" customWidth="1"/>
    <col min="3" max="3" width="3.42578125" style="1" customWidth="1"/>
    <col min="4" max="4" width="3.7109375" style="1" customWidth="1"/>
    <col min="5" max="5" width="14.7109375" style="1" customWidth="1"/>
    <col min="6" max="6" width="43.42578125" style="1" customWidth="1"/>
    <col min="7" max="7" width="6" style="1" customWidth="1"/>
    <col min="8" max="8" width="9.85546875" style="1" customWidth="1"/>
    <col min="9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42578125" style="1" customWidth="1"/>
    <col min="23" max="23" width="14" style="1" customWidth="1"/>
    <col min="24" max="24" width="10.42578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1" spans="1:46" x14ac:dyDescent="0.2">
      <c r="A1" s="36"/>
    </row>
    <row r="2" spans="1:46" s="1" customFormat="1" ht="36.9" customHeight="1" x14ac:dyDescent="0.2">
      <c r="L2" s="127" t="s">
        <v>2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AT2" s="9" t="s">
        <v>44</v>
      </c>
    </row>
    <row r="3" spans="1:46" s="1" customFormat="1" ht="6.9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9" t="s">
        <v>43</v>
      </c>
    </row>
    <row r="4" spans="1:46" s="1" customFormat="1" ht="24.9" customHeight="1" x14ac:dyDescent="0.2">
      <c r="B4" s="12"/>
      <c r="D4" s="13" t="s">
        <v>45</v>
      </c>
      <c r="L4" s="12"/>
      <c r="M4" s="37" t="s">
        <v>5</v>
      </c>
      <c r="AT4" s="9" t="s">
        <v>1</v>
      </c>
    </row>
    <row r="5" spans="1:46" s="1" customFormat="1" ht="6.9" customHeight="1" x14ac:dyDescent="0.2">
      <c r="B5" s="12"/>
      <c r="L5" s="12"/>
    </row>
    <row r="6" spans="1:46" s="1" customFormat="1" ht="12" customHeight="1" x14ac:dyDescent="0.2">
      <c r="B6" s="12"/>
      <c r="D6" s="15" t="s">
        <v>6</v>
      </c>
      <c r="L6" s="12"/>
    </row>
    <row r="7" spans="1:46" s="1" customFormat="1" ht="14.4" customHeight="1" x14ac:dyDescent="0.2">
      <c r="B7" s="12"/>
      <c r="E7" s="125"/>
      <c r="F7" s="126"/>
      <c r="G7" s="126"/>
      <c r="H7" s="126"/>
      <c r="L7" s="12"/>
    </row>
    <row r="8" spans="1:46" s="2" customFormat="1" ht="12" customHeight="1" x14ac:dyDescent="0.2">
      <c r="A8" s="17"/>
      <c r="B8" s="18"/>
      <c r="C8" s="17"/>
      <c r="D8" s="15" t="s">
        <v>46</v>
      </c>
      <c r="E8" s="17"/>
      <c r="F8" s="17"/>
      <c r="G8" s="17"/>
      <c r="H8" s="17"/>
      <c r="I8" s="17"/>
      <c r="J8" s="17"/>
      <c r="K8" s="17"/>
      <c r="L8" s="38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46" s="2" customFormat="1" ht="14.4" customHeight="1" x14ac:dyDescent="0.2">
      <c r="A9" s="17"/>
      <c r="B9" s="18"/>
      <c r="C9" s="17"/>
      <c r="D9" s="17"/>
      <c r="E9" s="123" t="s">
        <v>139</v>
      </c>
      <c r="F9" s="124"/>
      <c r="G9" s="124"/>
      <c r="H9" s="124"/>
      <c r="I9" s="17"/>
      <c r="J9" s="17"/>
      <c r="K9" s="17"/>
      <c r="L9" s="38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46" s="2" customFormat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8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46" s="2" customFormat="1" ht="12" customHeight="1" x14ac:dyDescent="0.2">
      <c r="A11" s="17"/>
      <c r="B11" s="18"/>
      <c r="C11" s="17"/>
      <c r="D11" s="15" t="s">
        <v>7</v>
      </c>
      <c r="E11" s="17"/>
      <c r="F11" s="14" t="s">
        <v>0</v>
      </c>
      <c r="G11" s="17"/>
      <c r="H11" s="17"/>
      <c r="I11" s="15" t="s">
        <v>8</v>
      </c>
      <c r="J11" s="14" t="s">
        <v>0</v>
      </c>
      <c r="K11" s="17"/>
      <c r="L11" s="38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46" s="2" customFormat="1" ht="12" customHeight="1" x14ac:dyDescent="0.2">
      <c r="A12" s="17"/>
      <c r="B12" s="18"/>
      <c r="C12" s="17"/>
      <c r="D12" s="15" t="s">
        <v>9</v>
      </c>
      <c r="E12" s="17"/>
      <c r="F12" s="14" t="s">
        <v>10</v>
      </c>
      <c r="G12" s="17"/>
      <c r="H12" s="17"/>
      <c r="I12" s="15" t="s">
        <v>11</v>
      </c>
      <c r="J12" s="24"/>
      <c r="K12" s="17"/>
      <c r="L12" s="38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46" s="2" customFormat="1" ht="10.95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8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46" s="2" customFormat="1" ht="12" customHeight="1" x14ac:dyDescent="0.2">
      <c r="A14" s="17"/>
      <c r="B14" s="18"/>
      <c r="C14" s="17"/>
      <c r="D14" s="15" t="s">
        <v>12</v>
      </c>
      <c r="E14" s="17"/>
      <c r="F14" s="17"/>
      <c r="G14" s="17"/>
      <c r="H14" s="17"/>
      <c r="I14" s="15" t="s">
        <v>13</v>
      </c>
      <c r="J14" s="14" t="s">
        <v>0</v>
      </c>
      <c r="K14" s="17"/>
      <c r="L14" s="38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46" s="2" customFormat="1" ht="18" customHeight="1" x14ac:dyDescent="0.2">
      <c r="A15" s="17"/>
      <c r="B15" s="18"/>
      <c r="C15" s="17"/>
      <c r="D15" s="17"/>
      <c r="E15" s="14" t="s">
        <v>14</v>
      </c>
      <c r="F15" s="17"/>
      <c r="G15" s="17"/>
      <c r="H15" s="17"/>
      <c r="I15" s="15" t="s">
        <v>15</v>
      </c>
      <c r="J15" s="14" t="s">
        <v>0</v>
      </c>
      <c r="K15" s="17"/>
      <c r="L15" s="38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46" s="2" customFormat="1" ht="6.9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8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12" customHeight="1" x14ac:dyDescent="0.2">
      <c r="A17" s="17"/>
      <c r="B17" s="18"/>
      <c r="C17" s="17"/>
      <c r="D17" s="15" t="s">
        <v>16</v>
      </c>
      <c r="E17" s="17"/>
      <c r="F17" s="17"/>
      <c r="G17" s="17"/>
      <c r="H17" s="17"/>
      <c r="I17" s="15" t="s">
        <v>13</v>
      </c>
      <c r="J17" s="14"/>
      <c r="K17" s="17"/>
      <c r="L17" s="38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18" customHeight="1" x14ac:dyDescent="0.2">
      <c r="A18" s="17"/>
      <c r="B18" s="18"/>
      <c r="C18" s="17"/>
      <c r="D18" s="17"/>
      <c r="E18" s="129"/>
      <c r="F18" s="129"/>
      <c r="G18" s="129"/>
      <c r="H18" s="129"/>
      <c r="I18" s="15" t="s">
        <v>15</v>
      </c>
      <c r="J18" s="14"/>
      <c r="K18" s="17"/>
      <c r="L18" s="38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 ht="6.9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8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12" customHeight="1" x14ac:dyDescent="0.2">
      <c r="A20" s="17"/>
      <c r="B20" s="18"/>
      <c r="C20" s="17"/>
      <c r="D20" s="15" t="s">
        <v>17</v>
      </c>
      <c r="E20" s="17"/>
      <c r="F20" s="17"/>
      <c r="G20" s="17"/>
      <c r="H20" s="17"/>
      <c r="I20" s="15" t="s">
        <v>13</v>
      </c>
      <c r="J20" s="14" t="s">
        <v>0</v>
      </c>
      <c r="K20" s="17"/>
      <c r="L20" s="38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18" customHeight="1" x14ac:dyDescent="0.2">
      <c r="A21" s="17"/>
      <c r="B21" s="18"/>
      <c r="C21" s="17"/>
      <c r="D21" s="17"/>
      <c r="E21" s="14" t="s">
        <v>18</v>
      </c>
      <c r="F21" s="17"/>
      <c r="G21" s="17"/>
      <c r="H21" s="17"/>
      <c r="I21" s="15" t="s">
        <v>15</v>
      </c>
      <c r="J21" s="14" t="s">
        <v>0</v>
      </c>
      <c r="K21" s="17"/>
      <c r="L21" s="38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 ht="6.9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8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12" customHeight="1" x14ac:dyDescent="0.2">
      <c r="A23" s="17"/>
      <c r="B23" s="18"/>
      <c r="C23" s="17"/>
      <c r="D23" s="15" t="s">
        <v>20</v>
      </c>
      <c r="E23" s="17"/>
      <c r="F23" s="17"/>
      <c r="G23" s="17"/>
      <c r="H23" s="17"/>
      <c r="I23" s="15" t="s">
        <v>13</v>
      </c>
      <c r="J23" s="14" t="s">
        <v>0</v>
      </c>
      <c r="K23" s="17"/>
      <c r="L23" s="38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18" customHeight="1" x14ac:dyDescent="0.2">
      <c r="A24" s="17"/>
      <c r="B24" s="18"/>
      <c r="C24" s="17"/>
      <c r="D24" s="17"/>
      <c r="E24" s="14" t="s">
        <v>21</v>
      </c>
      <c r="F24" s="17"/>
      <c r="G24" s="17"/>
      <c r="H24" s="17"/>
      <c r="I24" s="15" t="s">
        <v>15</v>
      </c>
      <c r="J24" s="14" t="s">
        <v>0</v>
      </c>
      <c r="K24" s="17"/>
      <c r="L24" s="38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2" customFormat="1" ht="6.9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8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2" customFormat="1" ht="12" customHeight="1" x14ac:dyDescent="0.2">
      <c r="A26" s="17"/>
      <c r="B26" s="18"/>
      <c r="C26" s="17"/>
      <c r="D26" s="15" t="s">
        <v>22</v>
      </c>
      <c r="E26" s="17"/>
      <c r="F26" s="17"/>
      <c r="G26" s="17"/>
      <c r="H26" s="17"/>
      <c r="I26" s="17"/>
      <c r="J26" s="17"/>
      <c r="K26" s="17"/>
      <c r="L26" s="38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s="3" customFormat="1" ht="14.4" customHeight="1" x14ac:dyDescent="0.2">
      <c r="A27" s="39"/>
      <c r="B27" s="40"/>
      <c r="C27" s="39"/>
      <c r="D27" s="39"/>
      <c r="E27" s="130" t="s">
        <v>0</v>
      </c>
      <c r="F27" s="130"/>
      <c r="G27" s="130"/>
      <c r="H27" s="130"/>
      <c r="I27" s="39"/>
      <c r="J27" s="39"/>
      <c r="K27" s="39"/>
      <c r="L27" s="41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pans="1:31" s="2" customFormat="1" ht="6.9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8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2" customFormat="1" ht="6.9" customHeight="1" x14ac:dyDescent="0.2">
      <c r="A29" s="17"/>
      <c r="B29" s="18"/>
      <c r="C29" s="17"/>
      <c r="D29" s="33"/>
      <c r="E29" s="33"/>
      <c r="F29" s="33"/>
      <c r="G29" s="33"/>
      <c r="H29" s="33"/>
      <c r="I29" s="33"/>
      <c r="J29" s="33"/>
      <c r="K29" s="33"/>
      <c r="L29" s="38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s="2" customFormat="1" ht="25.35" customHeight="1" x14ac:dyDescent="0.2">
      <c r="A30" s="17"/>
      <c r="B30" s="18"/>
      <c r="C30" s="17"/>
      <c r="D30" s="42" t="s">
        <v>23</v>
      </c>
      <c r="E30" s="17"/>
      <c r="F30" s="17"/>
      <c r="G30" s="17"/>
      <c r="H30" s="17"/>
      <c r="I30" s="17"/>
      <c r="J30" s="35">
        <f>ROUND(J85, 2)</f>
        <v>0</v>
      </c>
      <c r="K30" s="17"/>
      <c r="L30" s="38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2" customFormat="1" ht="6.9" customHeight="1" x14ac:dyDescent="0.2">
      <c r="A31" s="17"/>
      <c r="B31" s="18"/>
      <c r="C31" s="17"/>
      <c r="D31" s="33"/>
      <c r="E31" s="33"/>
      <c r="F31" s="33"/>
      <c r="G31" s="33"/>
      <c r="H31" s="33"/>
      <c r="I31" s="33"/>
      <c r="J31" s="33"/>
      <c r="K31" s="33"/>
      <c r="L31" s="38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s="2" customFormat="1" ht="14.4" customHeight="1" x14ac:dyDescent="0.2">
      <c r="A32" s="17"/>
      <c r="B32" s="18"/>
      <c r="C32" s="17"/>
      <c r="D32" s="17"/>
      <c r="E32" s="17"/>
      <c r="F32" s="19" t="s">
        <v>25</v>
      </c>
      <c r="G32" s="17"/>
      <c r="H32" s="17"/>
      <c r="I32" s="19" t="s">
        <v>24</v>
      </c>
      <c r="J32" s="19" t="s">
        <v>26</v>
      </c>
      <c r="K32" s="17"/>
      <c r="L32" s="38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14.4" customHeight="1" x14ac:dyDescent="0.2">
      <c r="A33" s="17"/>
      <c r="B33" s="18"/>
      <c r="C33" s="17"/>
      <c r="D33" s="43" t="s">
        <v>27</v>
      </c>
      <c r="E33" s="15" t="s">
        <v>28</v>
      </c>
      <c r="F33" s="44">
        <f>ROUND((SUM(BE85:BE164)),  2)</f>
        <v>0</v>
      </c>
      <c r="G33" s="17"/>
      <c r="H33" s="17"/>
      <c r="I33" s="45">
        <v>0.21</v>
      </c>
      <c r="J33" s="44">
        <f>ROUND(((SUM(BE85:BE164))*I33),  2)</f>
        <v>0</v>
      </c>
      <c r="K33" s="17"/>
      <c r="L33" s="38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14.4" customHeight="1" x14ac:dyDescent="0.2">
      <c r="A34" s="17"/>
      <c r="B34" s="18"/>
      <c r="C34" s="17"/>
      <c r="D34" s="17"/>
      <c r="E34" s="15" t="s">
        <v>29</v>
      </c>
      <c r="F34" s="44">
        <f>ROUND((SUM(BF85:BF164)),  2)</f>
        <v>0</v>
      </c>
      <c r="G34" s="17"/>
      <c r="H34" s="17"/>
      <c r="I34" s="45">
        <v>0.15</v>
      </c>
      <c r="J34" s="44">
        <f>ROUND(((SUM(BF85:BF164))*I34),  2)</f>
        <v>0</v>
      </c>
      <c r="K34" s="17"/>
      <c r="L34" s="38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14.4" hidden="1" customHeight="1" x14ac:dyDescent="0.2">
      <c r="A35" s="17"/>
      <c r="B35" s="18"/>
      <c r="C35" s="17"/>
      <c r="D35" s="17"/>
      <c r="E35" s="15" t="s">
        <v>30</v>
      </c>
      <c r="F35" s="44">
        <f>ROUND((SUM(BG85:BG164)),  2)</f>
        <v>0</v>
      </c>
      <c r="G35" s="17"/>
      <c r="H35" s="17"/>
      <c r="I35" s="45">
        <v>0.21</v>
      </c>
      <c r="J35" s="44">
        <f>0</f>
        <v>0</v>
      </c>
      <c r="K35" s="17"/>
      <c r="L35" s="38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14.4" hidden="1" customHeight="1" x14ac:dyDescent="0.2">
      <c r="A36" s="17"/>
      <c r="B36" s="18"/>
      <c r="C36" s="17"/>
      <c r="D36" s="17"/>
      <c r="E36" s="15" t="s">
        <v>31</v>
      </c>
      <c r="F36" s="44">
        <f>ROUND((SUM(BH85:BH164)),  2)</f>
        <v>0</v>
      </c>
      <c r="G36" s="17"/>
      <c r="H36" s="17"/>
      <c r="I36" s="45">
        <v>0.15</v>
      </c>
      <c r="J36" s="44">
        <f>0</f>
        <v>0</v>
      </c>
      <c r="K36" s="17"/>
      <c r="L36" s="38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14.4" hidden="1" customHeight="1" x14ac:dyDescent="0.2">
      <c r="A37" s="17"/>
      <c r="B37" s="18"/>
      <c r="C37" s="17"/>
      <c r="D37" s="17"/>
      <c r="E37" s="15" t="s">
        <v>32</v>
      </c>
      <c r="F37" s="44">
        <f>ROUND((SUM(BI85:BI164)),  2)</f>
        <v>0</v>
      </c>
      <c r="G37" s="17"/>
      <c r="H37" s="17"/>
      <c r="I37" s="45">
        <v>0</v>
      </c>
      <c r="J37" s="44">
        <f>0</f>
        <v>0</v>
      </c>
      <c r="K37" s="17"/>
      <c r="L37" s="38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 ht="6.9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8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2" customFormat="1" ht="25.35" customHeight="1" x14ac:dyDescent="0.2">
      <c r="A39" s="17"/>
      <c r="B39" s="18"/>
      <c r="C39" s="46"/>
      <c r="D39" s="47" t="s">
        <v>33</v>
      </c>
      <c r="E39" s="28"/>
      <c r="F39" s="28"/>
      <c r="G39" s="48" t="s">
        <v>34</v>
      </c>
      <c r="H39" s="49" t="s">
        <v>35</v>
      </c>
      <c r="I39" s="28"/>
      <c r="J39" s="50">
        <f>SUM(J30:J37)</f>
        <v>0</v>
      </c>
      <c r="K39" s="51"/>
      <c r="L39" s="38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2" customFormat="1" ht="14.4" customHeight="1" x14ac:dyDescent="0.2">
      <c r="A40" s="17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38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4" spans="1:31" s="2" customFormat="1" ht="6.9" customHeight="1" x14ac:dyDescent="0.2">
      <c r="A44" s="17"/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38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</row>
    <row r="45" spans="1:31" s="2" customFormat="1" ht="24.9" customHeight="1" x14ac:dyDescent="0.2">
      <c r="A45" s="17"/>
      <c r="B45" s="18"/>
      <c r="C45" s="13" t="s">
        <v>47</v>
      </c>
      <c r="D45" s="17"/>
      <c r="E45" s="17"/>
      <c r="F45" s="17"/>
      <c r="G45" s="17"/>
      <c r="H45" s="17"/>
      <c r="I45" s="17"/>
      <c r="J45" s="17"/>
      <c r="K45" s="17"/>
      <c r="L45" s="38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</row>
    <row r="46" spans="1:31" s="2" customFormat="1" ht="6.9" customHeight="1" x14ac:dyDescent="0.2">
      <c r="A46" s="17"/>
      <c r="B46" s="18"/>
      <c r="C46" s="17"/>
      <c r="D46" s="17"/>
      <c r="E46" s="17"/>
      <c r="F46" s="17"/>
      <c r="G46" s="17"/>
      <c r="H46" s="17"/>
      <c r="I46" s="17"/>
      <c r="J46" s="17"/>
      <c r="K46" s="17"/>
      <c r="L46" s="38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</row>
    <row r="47" spans="1:31" s="2" customFormat="1" ht="12" customHeight="1" x14ac:dyDescent="0.2">
      <c r="A47" s="17"/>
      <c r="B47" s="18"/>
      <c r="C47" s="15" t="s">
        <v>6</v>
      </c>
      <c r="D47" s="17"/>
      <c r="E47" s="17"/>
      <c r="F47" s="17"/>
      <c r="G47" s="17"/>
      <c r="H47" s="17"/>
      <c r="I47" s="17"/>
      <c r="J47" s="17"/>
      <c r="K47" s="17"/>
      <c r="L47" s="38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</row>
    <row r="48" spans="1:31" s="2" customFormat="1" ht="14.4" customHeight="1" x14ac:dyDescent="0.2">
      <c r="A48" s="17"/>
      <c r="B48" s="18"/>
      <c r="C48" s="17"/>
      <c r="D48" s="17"/>
      <c r="E48" s="125">
        <f>E7</f>
        <v>0</v>
      </c>
      <c r="F48" s="126"/>
      <c r="G48" s="126"/>
      <c r="H48" s="126"/>
      <c r="I48" s="17"/>
      <c r="J48" s="17"/>
      <c r="K48" s="17"/>
      <c r="L48" s="38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</row>
    <row r="49" spans="1:47" s="2" customFormat="1" ht="12" customHeight="1" x14ac:dyDescent="0.2">
      <c r="A49" s="17"/>
      <c r="B49" s="18"/>
      <c r="C49" s="15" t="s">
        <v>46</v>
      </c>
      <c r="D49" s="17"/>
      <c r="E49" s="17"/>
      <c r="F49" s="17"/>
      <c r="G49" s="17"/>
      <c r="H49" s="17"/>
      <c r="I49" s="17"/>
      <c r="J49" s="17"/>
      <c r="K49" s="17"/>
      <c r="L49" s="38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</row>
    <row r="50" spans="1:47" s="2" customFormat="1" ht="14.4" customHeight="1" x14ac:dyDescent="0.2">
      <c r="A50" s="17"/>
      <c r="B50" s="18"/>
      <c r="C50" s="17"/>
      <c r="D50" s="17"/>
      <c r="E50" s="123" t="str">
        <f>E9</f>
        <v>SO 03 - Herní prvek</v>
      </c>
      <c r="F50" s="124"/>
      <c r="G50" s="124"/>
      <c r="H50" s="124"/>
      <c r="I50" s="17"/>
      <c r="J50" s="17"/>
      <c r="K50" s="17"/>
      <c r="L50" s="38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</row>
    <row r="51" spans="1:47" s="2" customFormat="1" ht="6.9" customHeight="1" x14ac:dyDescent="0.2">
      <c r="A51" s="17"/>
      <c r="B51" s="18"/>
      <c r="C51" s="17"/>
      <c r="D51" s="17"/>
      <c r="E51" s="17"/>
      <c r="F51" s="17"/>
      <c r="G51" s="17"/>
      <c r="H51" s="17"/>
      <c r="I51" s="17"/>
      <c r="J51" s="17"/>
      <c r="K51" s="17"/>
      <c r="L51" s="38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</row>
    <row r="52" spans="1:47" s="2" customFormat="1" ht="12" customHeight="1" x14ac:dyDescent="0.2">
      <c r="A52" s="17"/>
      <c r="B52" s="18"/>
      <c r="C52" s="15" t="s">
        <v>9</v>
      </c>
      <c r="D52" s="17"/>
      <c r="E52" s="17"/>
      <c r="F52" s="14" t="str">
        <f>F12</f>
        <v>Obec Stříbrná, Kraslice</v>
      </c>
      <c r="G52" s="17"/>
      <c r="H52" s="17"/>
      <c r="I52" s="15" t="s">
        <v>11</v>
      </c>
      <c r="J52" s="24" t="str">
        <f>IF(J12="","",J12)</f>
        <v/>
      </c>
      <c r="K52" s="17"/>
      <c r="L52" s="38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</row>
    <row r="53" spans="1:47" s="2" customFormat="1" ht="6.9" customHeight="1" x14ac:dyDescent="0.2">
      <c r="A53" s="17"/>
      <c r="B53" s="18"/>
      <c r="C53" s="17"/>
      <c r="D53" s="17"/>
      <c r="E53" s="17"/>
      <c r="F53" s="17"/>
      <c r="G53" s="17"/>
      <c r="H53" s="17"/>
      <c r="I53" s="17"/>
      <c r="J53" s="17"/>
      <c r="K53" s="17"/>
      <c r="L53" s="38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</row>
    <row r="54" spans="1:47" s="2" customFormat="1" ht="26.4" customHeight="1" x14ac:dyDescent="0.2">
      <c r="A54" s="17"/>
      <c r="B54" s="18"/>
      <c r="C54" s="15" t="s">
        <v>12</v>
      </c>
      <c r="D54" s="17"/>
      <c r="E54" s="17"/>
      <c r="F54" s="14" t="str">
        <f>E15</f>
        <v>Obec Stříbrná</v>
      </c>
      <c r="G54" s="17"/>
      <c r="H54" s="17"/>
      <c r="I54" s="15" t="s">
        <v>17</v>
      </c>
      <c r="J54" s="16" t="str">
        <f>E21</f>
        <v>Novaqua s.r.o., Ing. Novák</v>
      </c>
      <c r="K54" s="17"/>
      <c r="L54" s="38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</row>
    <row r="55" spans="1:47" s="2" customFormat="1" ht="26.4" customHeight="1" x14ac:dyDescent="0.2">
      <c r="A55" s="17"/>
      <c r="B55" s="18"/>
      <c r="C55" s="15" t="s">
        <v>16</v>
      </c>
      <c r="D55" s="17"/>
      <c r="E55" s="17"/>
      <c r="F55" s="14" t="str">
        <f>IF(E18="","",E18)</f>
        <v/>
      </c>
      <c r="G55" s="17"/>
      <c r="H55" s="17"/>
      <c r="I55" s="15" t="s">
        <v>20</v>
      </c>
      <c r="J55" s="16" t="str">
        <f>E24</f>
        <v>Daniela Hahnová</v>
      </c>
      <c r="K55" s="17"/>
      <c r="L55" s="38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</row>
    <row r="56" spans="1:47" s="2" customFormat="1" ht="10.35" customHeight="1" x14ac:dyDescent="0.2">
      <c r="A56" s="17"/>
      <c r="B56" s="18"/>
      <c r="C56" s="17"/>
      <c r="D56" s="17"/>
      <c r="E56" s="17"/>
      <c r="F56" s="17"/>
      <c r="G56" s="17"/>
      <c r="H56" s="17"/>
      <c r="I56" s="17"/>
      <c r="J56" s="17"/>
      <c r="K56" s="17"/>
      <c r="L56" s="38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</row>
    <row r="57" spans="1:47" s="2" customFormat="1" ht="29.25" customHeight="1" x14ac:dyDescent="0.2">
      <c r="A57" s="17"/>
      <c r="B57" s="18"/>
      <c r="C57" s="52" t="s">
        <v>48</v>
      </c>
      <c r="D57" s="46"/>
      <c r="E57" s="46"/>
      <c r="F57" s="46"/>
      <c r="G57" s="46"/>
      <c r="H57" s="46"/>
      <c r="I57" s="46"/>
      <c r="J57" s="53" t="s">
        <v>49</v>
      </c>
      <c r="K57" s="46"/>
      <c r="L57" s="38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</row>
    <row r="58" spans="1:47" s="2" customFormat="1" ht="10.35" customHeight="1" x14ac:dyDescent="0.2">
      <c r="A58" s="17"/>
      <c r="B58" s="18"/>
      <c r="C58" s="17"/>
      <c r="D58" s="17"/>
      <c r="E58" s="17"/>
      <c r="F58" s="17"/>
      <c r="G58" s="17"/>
      <c r="H58" s="17"/>
      <c r="I58" s="17"/>
      <c r="J58" s="17"/>
      <c r="K58" s="17"/>
      <c r="L58" s="38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</row>
    <row r="59" spans="1:47" s="2" customFormat="1" ht="22.95" customHeight="1" x14ac:dyDescent="0.2">
      <c r="A59" s="17"/>
      <c r="B59" s="18"/>
      <c r="C59" s="54" t="s">
        <v>39</v>
      </c>
      <c r="D59" s="17"/>
      <c r="E59" s="17"/>
      <c r="F59" s="17"/>
      <c r="G59" s="17"/>
      <c r="H59" s="17"/>
      <c r="I59" s="17"/>
      <c r="J59" s="35">
        <f>J85</f>
        <v>0</v>
      </c>
      <c r="K59" s="17"/>
      <c r="L59" s="38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U59" s="9" t="s">
        <v>50</v>
      </c>
    </row>
    <row r="60" spans="1:47" s="4" customFormat="1" ht="24.9" customHeight="1" x14ac:dyDescent="0.2">
      <c r="B60" s="55"/>
      <c r="D60" s="56" t="s">
        <v>51</v>
      </c>
      <c r="E60" s="57"/>
      <c r="F60" s="57"/>
      <c r="G60" s="57"/>
      <c r="H60" s="57"/>
      <c r="I60" s="57"/>
      <c r="J60" s="58">
        <f>J86</f>
        <v>0</v>
      </c>
      <c r="L60" s="55"/>
    </row>
    <row r="61" spans="1:47" s="5" customFormat="1" ht="19.95" customHeight="1" x14ac:dyDescent="0.2">
      <c r="B61" s="59"/>
      <c r="D61" s="60" t="s">
        <v>52</v>
      </c>
      <c r="E61" s="61"/>
      <c r="F61" s="61"/>
      <c r="G61" s="61"/>
      <c r="H61" s="61"/>
      <c r="I61" s="61"/>
      <c r="J61" s="62">
        <f>J87</f>
        <v>0</v>
      </c>
      <c r="L61" s="59"/>
    </row>
    <row r="62" spans="1:47" s="5" customFormat="1" ht="19.95" customHeight="1" x14ac:dyDescent="0.2">
      <c r="B62" s="59"/>
      <c r="D62" s="60" t="s">
        <v>140</v>
      </c>
      <c r="E62" s="61"/>
      <c r="F62" s="61"/>
      <c r="G62" s="61"/>
      <c r="H62" s="61"/>
      <c r="I62" s="61"/>
      <c r="J62" s="62">
        <f>J146</f>
        <v>0</v>
      </c>
      <c r="L62" s="59"/>
    </row>
    <row r="63" spans="1:47" s="5" customFormat="1" ht="19.95" customHeight="1" x14ac:dyDescent="0.2">
      <c r="B63" s="59"/>
      <c r="D63" s="60" t="s">
        <v>53</v>
      </c>
      <c r="E63" s="61"/>
      <c r="F63" s="61"/>
      <c r="G63" s="61"/>
      <c r="H63" s="61"/>
      <c r="I63" s="61"/>
      <c r="J63" s="62">
        <f>J150</f>
        <v>0</v>
      </c>
      <c r="L63" s="59"/>
    </row>
    <row r="64" spans="1:47" s="5" customFormat="1" ht="14.85" customHeight="1" x14ac:dyDescent="0.2">
      <c r="B64" s="59"/>
      <c r="D64" s="60" t="s">
        <v>141</v>
      </c>
      <c r="E64" s="61"/>
      <c r="F64" s="61"/>
      <c r="G64" s="61"/>
      <c r="H64" s="61"/>
      <c r="I64" s="61"/>
      <c r="J64" s="62">
        <f>J151</f>
        <v>0</v>
      </c>
      <c r="L64" s="59"/>
    </row>
    <row r="65" spans="1:31" s="5" customFormat="1" ht="19.95" customHeight="1" x14ac:dyDescent="0.2">
      <c r="B65" s="59"/>
      <c r="D65" s="60" t="s">
        <v>54</v>
      </c>
      <c r="E65" s="61"/>
      <c r="F65" s="61"/>
      <c r="G65" s="61"/>
      <c r="H65" s="61"/>
      <c r="I65" s="61"/>
      <c r="J65" s="62">
        <f>J162</f>
        <v>0</v>
      </c>
      <c r="L65" s="59"/>
    </row>
    <row r="66" spans="1:31" s="2" customFormat="1" ht="21.75" customHeight="1" x14ac:dyDescent="0.2">
      <c r="A66" s="17"/>
      <c r="B66" s="18"/>
      <c r="C66" s="17"/>
      <c r="D66" s="17"/>
      <c r="E66" s="17"/>
      <c r="F66" s="17"/>
      <c r="G66" s="17"/>
      <c r="H66" s="17"/>
      <c r="I66" s="17"/>
      <c r="J66" s="17"/>
      <c r="K66" s="17"/>
      <c r="L66" s="38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</row>
    <row r="67" spans="1:31" s="2" customFormat="1" ht="6.9" customHeight="1" x14ac:dyDescent="0.2">
      <c r="A67" s="17"/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38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</row>
    <row r="71" spans="1:31" s="2" customFormat="1" ht="6.9" customHeight="1" x14ac:dyDescent="0.2">
      <c r="A71" s="17"/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38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</row>
    <row r="72" spans="1:31" s="2" customFormat="1" ht="24.9" customHeight="1" x14ac:dyDescent="0.2">
      <c r="A72" s="17"/>
      <c r="B72" s="18"/>
      <c r="C72" s="13" t="s">
        <v>55</v>
      </c>
      <c r="D72" s="17"/>
      <c r="E72" s="17"/>
      <c r="F72" s="17"/>
      <c r="G72" s="17"/>
      <c r="H72" s="17"/>
      <c r="I72" s="17"/>
      <c r="J72" s="17"/>
      <c r="K72" s="17"/>
      <c r="L72" s="38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</row>
    <row r="73" spans="1:31" s="2" customFormat="1" ht="6.9" customHeight="1" x14ac:dyDescent="0.2">
      <c r="A73" s="17"/>
      <c r="B73" s="18"/>
      <c r="C73" s="17"/>
      <c r="D73" s="17"/>
      <c r="E73" s="17"/>
      <c r="F73" s="17"/>
      <c r="G73" s="17"/>
      <c r="H73" s="17"/>
      <c r="I73" s="17"/>
      <c r="J73" s="17"/>
      <c r="K73" s="17"/>
      <c r="L73" s="38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</row>
    <row r="74" spans="1:31" s="2" customFormat="1" ht="12" customHeight="1" x14ac:dyDescent="0.2">
      <c r="A74" s="17"/>
      <c r="B74" s="18"/>
      <c r="C74" s="15" t="s">
        <v>6</v>
      </c>
      <c r="D74" s="17"/>
      <c r="E74" s="17"/>
      <c r="F74" s="17"/>
      <c r="G74" s="17"/>
      <c r="H74" s="17"/>
      <c r="I74" s="17"/>
      <c r="J74" s="17"/>
      <c r="K74" s="17"/>
      <c r="L74" s="38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</row>
    <row r="75" spans="1:31" s="2" customFormat="1" ht="14.4" customHeight="1" x14ac:dyDescent="0.2">
      <c r="A75" s="17"/>
      <c r="B75" s="18"/>
      <c r="C75" s="17"/>
      <c r="D75" s="17"/>
      <c r="E75" s="125">
        <f>E7</f>
        <v>0</v>
      </c>
      <c r="F75" s="126"/>
      <c r="G75" s="126"/>
      <c r="H75" s="126"/>
      <c r="I75" s="17"/>
      <c r="J75" s="17"/>
      <c r="K75" s="17"/>
      <c r="L75" s="38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</row>
    <row r="76" spans="1:31" s="2" customFormat="1" ht="12" customHeight="1" x14ac:dyDescent="0.2">
      <c r="A76" s="17"/>
      <c r="B76" s="18"/>
      <c r="C76" s="15" t="s">
        <v>46</v>
      </c>
      <c r="D76" s="17"/>
      <c r="E76" s="17"/>
      <c r="F76" s="17"/>
      <c r="G76" s="17"/>
      <c r="H76" s="17"/>
      <c r="I76" s="17"/>
      <c r="J76" s="17"/>
      <c r="K76" s="17"/>
      <c r="L76" s="38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2" customFormat="1" ht="14.4" customHeight="1" x14ac:dyDescent="0.2">
      <c r="A77" s="17"/>
      <c r="B77" s="18"/>
      <c r="C77" s="17"/>
      <c r="D77" s="17"/>
      <c r="E77" s="123" t="str">
        <f>E9</f>
        <v>SO 03 - Herní prvek</v>
      </c>
      <c r="F77" s="124"/>
      <c r="G77" s="124"/>
      <c r="H77" s="124"/>
      <c r="I77" s="17"/>
      <c r="J77" s="17"/>
      <c r="K77" s="17"/>
      <c r="L77" s="38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78" spans="1:31" s="2" customFormat="1" ht="6.9" customHeight="1" x14ac:dyDescent="0.2">
      <c r="A78" s="17"/>
      <c r="B78" s="18"/>
      <c r="C78" s="17"/>
      <c r="D78" s="17"/>
      <c r="E78" s="17"/>
      <c r="F78" s="17"/>
      <c r="G78" s="17"/>
      <c r="H78" s="17"/>
      <c r="I78" s="17"/>
      <c r="J78" s="17"/>
      <c r="K78" s="17"/>
      <c r="L78" s="38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</row>
    <row r="79" spans="1:31" s="2" customFormat="1" ht="12" customHeight="1" x14ac:dyDescent="0.2">
      <c r="A79" s="17"/>
      <c r="B79" s="18"/>
      <c r="C79" s="15" t="s">
        <v>9</v>
      </c>
      <c r="D79" s="17"/>
      <c r="E79" s="17"/>
      <c r="F79" s="14" t="str">
        <f>F12</f>
        <v>Obec Stříbrná, Kraslice</v>
      </c>
      <c r="G79" s="17"/>
      <c r="H79" s="17"/>
      <c r="I79" s="15" t="s">
        <v>11</v>
      </c>
      <c r="J79" s="24" t="str">
        <f>IF(J12="","",J12)</f>
        <v/>
      </c>
      <c r="K79" s="17"/>
      <c r="L79" s="38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</row>
    <row r="80" spans="1:31" s="2" customFormat="1" ht="6.9" customHeight="1" x14ac:dyDescent="0.2">
      <c r="A80" s="17"/>
      <c r="B80" s="18"/>
      <c r="C80" s="17"/>
      <c r="D80" s="17"/>
      <c r="E80" s="17"/>
      <c r="F80" s="17"/>
      <c r="G80" s="17"/>
      <c r="H80" s="17"/>
      <c r="I80" s="17"/>
      <c r="J80" s="17"/>
      <c r="K80" s="17"/>
      <c r="L80" s="38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</row>
    <row r="81" spans="1:65" s="2" customFormat="1" ht="26.4" customHeight="1" x14ac:dyDescent="0.2">
      <c r="A81" s="17"/>
      <c r="B81" s="18"/>
      <c r="C81" s="15" t="s">
        <v>12</v>
      </c>
      <c r="D81" s="17"/>
      <c r="E81" s="17"/>
      <c r="F81" s="14" t="str">
        <f>E15</f>
        <v>Obec Stříbrná</v>
      </c>
      <c r="G81" s="17"/>
      <c r="H81" s="17"/>
      <c r="I81" s="15" t="s">
        <v>17</v>
      </c>
      <c r="J81" s="16" t="str">
        <f>E21</f>
        <v>Novaqua s.r.o., Ing. Novák</v>
      </c>
      <c r="K81" s="17"/>
      <c r="L81" s="38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pans="1:65" s="2" customFormat="1" ht="26.4" customHeight="1" x14ac:dyDescent="0.2">
      <c r="A82" s="17"/>
      <c r="B82" s="18"/>
      <c r="C82" s="15" t="s">
        <v>16</v>
      </c>
      <c r="D82" s="17"/>
      <c r="E82" s="17"/>
      <c r="F82" s="14" t="str">
        <f>IF(E18="","",E18)</f>
        <v/>
      </c>
      <c r="G82" s="17"/>
      <c r="H82" s="17"/>
      <c r="I82" s="15" t="s">
        <v>20</v>
      </c>
      <c r="J82" s="16" t="str">
        <f>E24</f>
        <v>Daniela Hahnová</v>
      </c>
      <c r="K82" s="17"/>
      <c r="L82" s="38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65" s="2" customFormat="1" ht="10.35" customHeight="1" x14ac:dyDescent="0.2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8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65" s="6" customFormat="1" ht="29.25" customHeight="1" x14ac:dyDescent="0.2">
      <c r="A84" s="63"/>
      <c r="B84" s="64"/>
      <c r="C84" s="65" t="s">
        <v>56</v>
      </c>
      <c r="D84" s="66" t="s">
        <v>38</v>
      </c>
      <c r="E84" s="66" t="s">
        <v>36</v>
      </c>
      <c r="F84" s="66" t="s">
        <v>37</v>
      </c>
      <c r="G84" s="66" t="s">
        <v>57</v>
      </c>
      <c r="H84" s="66" t="s">
        <v>58</v>
      </c>
      <c r="I84" s="66" t="s">
        <v>59</v>
      </c>
      <c r="J84" s="66" t="s">
        <v>49</v>
      </c>
      <c r="K84" s="67" t="s">
        <v>60</v>
      </c>
      <c r="L84" s="68"/>
      <c r="M84" s="29" t="s">
        <v>0</v>
      </c>
      <c r="N84" s="30" t="s">
        <v>27</v>
      </c>
      <c r="O84" s="30" t="s">
        <v>61</v>
      </c>
      <c r="P84" s="30" t="s">
        <v>62</v>
      </c>
      <c r="Q84" s="30" t="s">
        <v>63</v>
      </c>
      <c r="R84" s="30" t="s">
        <v>64</v>
      </c>
      <c r="S84" s="30" t="s">
        <v>65</v>
      </c>
      <c r="T84" s="31" t="s">
        <v>66</v>
      </c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</row>
    <row r="85" spans="1:65" s="2" customFormat="1" ht="22.95" customHeight="1" x14ac:dyDescent="0.3">
      <c r="A85" s="17"/>
      <c r="B85" s="18"/>
      <c r="C85" s="34" t="s">
        <v>67</v>
      </c>
      <c r="D85" s="17"/>
      <c r="E85" s="17"/>
      <c r="F85" s="17"/>
      <c r="G85" s="17"/>
      <c r="H85" s="17"/>
      <c r="I85" s="17"/>
      <c r="J85" s="69">
        <f>BK85</f>
        <v>0</v>
      </c>
      <c r="K85" s="17"/>
      <c r="L85" s="18"/>
      <c r="M85" s="32"/>
      <c r="N85" s="25"/>
      <c r="O85" s="33"/>
      <c r="P85" s="70">
        <f>P86</f>
        <v>134.92945700000001</v>
      </c>
      <c r="Q85" s="33"/>
      <c r="R85" s="70">
        <f>R86</f>
        <v>31.1455968</v>
      </c>
      <c r="S85" s="33"/>
      <c r="T85" s="71">
        <f>T86</f>
        <v>0</v>
      </c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T85" s="9" t="s">
        <v>40</v>
      </c>
      <c r="AU85" s="9" t="s">
        <v>50</v>
      </c>
      <c r="BK85" s="72">
        <f>BK86</f>
        <v>0</v>
      </c>
    </row>
    <row r="86" spans="1:65" s="7" customFormat="1" ht="25.95" customHeight="1" x14ac:dyDescent="0.25">
      <c r="B86" s="73"/>
      <c r="D86" s="74" t="s">
        <v>40</v>
      </c>
      <c r="E86" s="75" t="s">
        <v>68</v>
      </c>
      <c r="F86" s="75" t="s">
        <v>69</v>
      </c>
      <c r="J86" s="76">
        <f>BK86</f>
        <v>0</v>
      </c>
      <c r="L86" s="73"/>
      <c r="M86" s="77"/>
      <c r="N86" s="78"/>
      <c r="O86" s="78"/>
      <c r="P86" s="79">
        <f>P87+P146+P150+P162</f>
        <v>134.92945700000001</v>
      </c>
      <c r="Q86" s="78"/>
      <c r="R86" s="79">
        <f>R87+R146+R150+R162</f>
        <v>31.1455968</v>
      </c>
      <c r="S86" s="78"/>
      <c r="T86" s="80">
        <f>T87+T146+T150+T162</f>
        <v>0</v>
      </c>
      <c r="AR86" s="74" t="s">
        <v>42</v>
      </c>
      <c r="AT86" s="81" t="s">
        <v>40</v>
      </c>
      <c r="AU86" s="81" t="s">
        <v>41</v>
      </c>
      <c r="AY86" s="74" t="s">
        <v>70</v>
      </c>
      <c r="BK86" s="82">
        <f>BK87+BK146+BK150+BK162</f>
        <v>0</v>
      </c>
    </row>
    <row r="87" spans="1:65" s="7" customFormat="1" ht="22.95" customHeight="1" x14ac:dyDescent="0.25">
      <c r="B87" s="73"/>
      <c r="D87" s="74" t="s">
        <v>40</v>
      </c>
      <c r="E87" s="83" t="s">
        <v>42</v>
      </c>
      <c r="F87" s="83" t="s">
        <v>71</v>
      </c>
      <c r="J87" s="84">
        <f>BK87</f>
        <v>0</v>
      </c>
      <c r="L87" s="73"/>
      <c r="M87" s="77"/>
      <c r="N87" s="78"/>
      <c r="O87" s="78"/>
      <c r="P87" s="79">
        <f>SUM(P88:P145)</f>
        <v>59.612579000000004</v>
      </c>
      <c r="Q87" s="78"/>
      <c r="R87" s="79">
        <f>SUM(R88:R145)</f>
        <v>0.153808</v>
      </c>
      <c r="S87" s="78"/>
      <c r="T87" s="80">
        <f>SUM(T88:T145)</f>
        <v>0</v>
      </c>
      <c r="AR87" s="74" t="s">
        <v>42</v>
      </c>
      <c r="AT87" s="81" t="s">
        <v>40</v>
      </c>
      <c r="AU87" s="81" t="s">
        <v>42</v>
      </c>
      <c r="AY87" s="74" t="s">
        <v>70</v>
      </c>
      <c r="BK87" s="82">
        <f>SUM(BK88:BK145)</f>
        <v>0</v>
      </c>
    </row>
    <row r="88" spans="1:65" s="2" customFormat="1" ht="21.6" customHeight="1" x14ac:dyDescent="0.2">
      <c r="A88" s="17"/>
      <c r="B88" s="85"/>
      <c r="C88" s="86" t="s">
        <v>42</v>
      </c>
      <c r="D88" s="86" t="s">
        <v>72</v>
      </c>
      <c r="E88" s="87" t="s">
        <v>136</v>
      </c>
      <c r="F88" s="88" t="s">
        <v>137</v>
      </c>
      <c r="G88" s="89" t="s">
        <v>79</v>
      </c>
      <c r="H88" s="90">
        <v>6.45</v>
      </c>
      <c r="I88" s="91">
        <v>0</v>
      </c>
      <c r="J88" s="91">
        <f>ROUND(I88*H88,2)</f>
        <v>0</v>
      </c>
      <c r="K88" s="88" t="s">
        <v>73</v>
      </c>
      <c r="L88" s="18"/>
      <c r="M88" s="92" t="s">
        <v>0</v>
      </c>
      <c r="N88" s="93" t="s">
        <v>28</v>
      </c>
      <c r="O88" s="94">
        <v>9.7000000000000003E-2</v>
      </c>
      <c r="P88" s="94">
        <f>O88*H88</f>
        <v>0.62565000000000004</v>
      </c>
      <c r="Q88" s="94">
        <v>0</v>
      </c>
      <c r="R88" s="94">
        <f>Q88*H88</f>
        <v>0</v>
      </c>
      <c r="S88" s="94">
        <v>0</v>
      </c>
      <c r="T88" s="95">
        <f>S88*H88</f>
        <v>0</v>
      </c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R88" s="96" t="s">
        <v>74</v>
      </c>
      <c r="AT88" s="96" t="s">
        <v>72</v>
      </c>
      <c r="AU88" s="96" t="s">
        <v>43</v>
      </c>
      <c r="AY88" s="9" t="s">
        <v>70</v>
      </c>
      <c r="BE88" s="97">
        <f>IF(N88="základní",J88,0)</f>
        <v>0</v>
      </c>
      <c r="BF88" s="97">
        <f>IF(N88="snížená",J88,0)</f>
        <v>0</v>
      </c>
      <c r="BG88" s="97">
        <f>IF(N88="zákl. přenesená",J88,0)</f>
        <v>0</v>
      </c>
      <c r="BH88" s="97">
        <f>IF(N88="sníž. přenesená",J88,0)</f>
        <v>0</v>
      </c>
      <c r="BI88" s="97">
        <f>IF(N88="nulová",J88,0)</f>
        <v>0</v>
      </c>
      <c r="BJ88" s="9" t="s">
        <v>42</v>
      </c>
      <c r="BK88" s="97">
        <f>ROUND(I88*H88,2)</f>
        <v>0</v>
      </c>
      <c r="BL88" s="9" t="s">
        <v>74</v>
      </c>
      <c r="BM88" s="96" t="s">
        <v>142</v>
      </c>
    </row>
    <row r="89" spans="1:65" s="2" customFormat="1" ht="38.4" x14ac:dyDescent="0.2">
      <c r="A89" s="17"/>
      <c r="B89" s="18"/>
      <c r="C89" s="17"/>
      <c r="D89" s="98" t="s">
        <v>75</v>
      </c>
      <c r="E89" s="17"/>
      <c r="F89" s="99" t="s">
        <v>138</v>
      </c>
      <c r="G89" s="17"/>
      <c r="H89" s="17"/>
      <c r="I89" s="17"/>
      <c r="J89" s="17"/>
      <c r="K89" s="17"/>
      <c r="L89" s="18"/>
      <c r="M89" s="100"/>
      <c r="N89" s="101"/>
      <c r="O89" s="26"/>
      <c r="P89" s="26"/>
      <c r="Q89" s="26"/>
      <c r="R89" s="26"/>
      <c r="S89" s="26"/>
      <c r="T89" s="2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T89" s="9" t="s">
        <v>75</v>
      </c>
      <c r="AU89" s="9" t="s">
        <v>43</v>
      </c>
    </row>
    <row r="90" spans="1:65" s="8" customFormat="1" x14ac:dyDescent="0.2">
      <c r="B90" s="102"/>
      <c r="D90" s="98" t="s">
        <v>81</v>
      </c>
      <c r="E90" s="103" t="s">
        <v>0</v>
      </c>
      <c r="F90" s="104" t="s">
        <v>143</v>
      </c>
      <c r="H90" s="105">
        <v>5.25</v>
      </c>
      <c r="L90" s="102"/>
      <c r="M90" s="106"/>
      <c r="N90" s="107"/>
      <c r="O90" s="107"/>
      <c r="P90" s="107"/>
      <c r="Q90" s="107"/>
      <c r="R90" s="107"/>
      <c r="S90" s="107"/>
      <c r="T90" s="108"/>
      <c r="AT90" s="103" t="s">
        <v>81</v>
      </c>
      <c r="AU90" s="103" t="s">
        <v>43</v>
      </c>
      <c r="AV90" s="8" t="s">
        <v>43</v>
      </c>
      <c r="AW90" s="8" t="s">
        <v>19</v>
      </c>
      <c r="AX90" s="8" t="s">
        <v>41</v>
      </c>
      <c r="AY90" s="103" t="s">
        <v>70</v>
      </c>
    </row>
    <row r="91" spans="1:65" s="8" customFormat="1" x14ac:dyDescent="0.2">
      <c r="B91" s="102"/>
      <c r="D91" s="98" t="s">
        <v>81</v>
      </c>
      <c r="E91" s="103" t="s">
        <v>0</v>
      </c>
      <c r="F91" s="104" t="s">
        <v>144</v>
      </c>
      <c r="H91" s="105">
        <v>1.2</v>
      </c>
      <c r="L91" s="102"/>
      <c r="M91" s="106"/>
      <c r="N91" s="107"/>
      <c r="O91" s="107"/>
      <c r="P91" s="107"/>
      <c r="Q91" s="107"/>
      <c r="R91" s="107"/>
      <c r="S91" s="107"/>
      <c r="T91" s="108"/>
      <c r="AT91" s="103" t="s">
        <v>81</v>
      </c>
      <c r="AU91" s="103" t="s">
        <v>43</v>
      </c>
      <c r="AV91" s="8" t="s">
        <v>43</v>
      </c>
      <c r="AW91" s="8" t="s">
        <v>19</v>
      </c>
      <c r="AX91" s="8" t="s">
        <v>41</v>
      </c>
      <c r="AY91" s="103" t="s">
        <v>70</v>
      </c>
    </row>
    <row r="92" spans="1:65" s="2" customFormat="1" ht="21.6" customHeight="1" x14ac:dyDescent="0.2">
      <c r="A92" s="17"/>
      <c r="B92" s="85"/>
      <c r="C92" s="86" t="s">
        <v>43</v>
      </c>
      <c r="D92" s="86" t="s">
        <v>72</v>
      </c>
      <c r="E92" s="87" t="s">
        <v>77</v>
      </c>
      <c r="F92" s="88" t="s">
        <v>78</v>
      </c>
      <c r="G92" s="89" t="s">
        <v>79</v>
      </c>
      <c r="H92" s="90">
        <v>5.25</v>
      </c>
      <c r="I92" s="91">
        <v>0</v>
      </c>
      <c r="J92" s="91">
        <f>ROUND(I92*H92,2)</f>
        <v>0</v>
      </c>
      <c r="K92" s="88" t="s">
        <v>73</v>
      </c>
      <c r="L92" s="18"/>
      <c r="M92" s="92" t="s">
        <v>0</v>
      </c>
      <c r="N92" s="93" t="s">
        <v>28</v>
      </c>
      <c r="O92" s="94">
        <v>0.36799999999999999</v>
      </c>
      <c r="P92" s="94">
        <f>O92*H92</f>
        <v>1.9319999999999999</v>
      </c>
      <c r="Q92" s="94">
        <v>0</v>
      </c>
      <c r="R92" s="94">
        <f>Q92*H92</f>
        <v>0</v>
      </c>
      <c r="S92" s="94">
        <v>0</v>
      </c>
      <c r="T92" s="95">
        <f>S92*H92</f>
        <v>0</v>
      </c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R92" s="96" t="s">
        <v>74</v>
      </c>
      <c r="AT92" s="96" t="s">
        <v>72</v>
      </c>
      <c r="AU92" s="96" t="s">
        <v>43</v>
      </c>
      <c r="AY92" s="9" t="s">
        <v>70</v>
      </c>
      <c r="BE92" s="97">
        <f>IF(N92="základní",J92,0)</f>
        <v>0</v>
      </c>
      <c r="BF92" s="97">
        <f>IF(N92="snížená",J92,0)</f>
        <v>0</v>
      </c>
      <c r="BG92" s="97">
        <f>IF(N92="zákl. přenesená",J92,0)</f>
        <v>0</v>
      </c>
      <c r="BH92" s="97">
        <f>IF(N92="sníž. přenesená",J92,0)</f>
        <v>0</v>
      </c>
      <c r="BI92" s="97">
        <f>IF(N92="nulová",J92,0)</f>
        <v>0</v>
      </c>
      <c r="BJ92" s="9" t="s">
        <v>42</v>
      </c>
      <c r="BK92" s="97">
        <f>ROUND(I92*H92,2)</f>
        <v>0</v>
      </c>
      <c r="BL92" s="9" t="s">
        <v>74</v>
      </c>
      <c r="BM92" s="96" t="s">
        <v>145</v>
      </c>
    </row>
    <row r="93" spans="1:65" s="2" customFormat="1" ht="28.8" x14ac:dyDescent="0.2">
      <c r="A93" s="17"/>
      <c r="B93" s="18"/>
      <c r="C93" s="17"/>
      <c r="D93" s="98" t="s">
        <v>75</v>
      </c>
      <c r="E93" s="17"/>
      <c r="F93" s="99" t="s">
        <v>80</v>
      </c>
      <c r="G93" s="17"/>
      <c r="H93" s="17"/>
      <c r="I93" s="17"/>
      <c r="J93" s="17"/>
      <c r="K93" s="17"/>
      <c r="L93" s="18"/>
      <c r="M93" s="100"/>
      <c r="N93" s="101"/>
      <c r="O93" s="26"/>
      <c r="P93" s="26"/>
      <c r="Q93" s="26"/>
      <c r="R93" s="26"/>
      <c r="S93" s="26"/>
      <c r="T93" s="2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T93" s="9" t="s">
        <v>75</v>
      </c>
      <c r="AU93" s="9" t="s">
        <v>43</v>
      </c>
    </row>
    <row r="94" spans="1:65" s="8" customFormat="1" x14ac:dyDescent="0.2">
      <c r="B94" s="102"/>
      <c r="D94" s="98" t="s">
        <v>81</v>
      </c>
      <c r="E94" s="103" t="s">
        <v>0</v>
      </c>
      <c r="F94" s="104" t="s">
        <v>146</v>
      </c>
      <c r="H94" s="105">
        <v>5.25</v>
      </c>
      <c r="L94" s="102"/>
      <c r="M94" s="106"/>
      <c r="N94" s="107"/>
      <c r="O94" s="107"/>
      <c r="P94" s="107"/>
      <c r="Q94" s="107"/>
      <c r="R94" s="107"/>
      <c r="S94" s="107"/>
      <c r="T94" s="108"/>
      <c r="AT94" s="103" t="s">
        <v>81</v>
      </c>
      <c r="AU94" s="103" t="s">
        <v>43</v>
      </c>
      <c r="AV94" s="8" t="s">
        <v>43</v>
      </c>
      <c r="AW94" s="8" t="s">
        <v>19</v>
      </c>
      <c r="AX94" s="8" t="s">
        <v>41</v>
      </c>
      <c r="AY94" s="103" t="s">
        <v>70</v>
      </c>
    </row>
    <row r="95" spans="1:65" s="2" customFormat="1" ht="21.6" customHeight="1" x14ac:dyDescent="0.2">
      <c r="A95" s="17"/>
      <c r="B95" s="85"/>
      <c r="C95" s="86" t="s">
        <v>76</v>
      </c>
      <c r="D95" s="86" t="s">
        <v>72</v>
      </c>
      <c r="E95" s="87" t="s">
        <v>82</v>
      </c>
      <c r="F95" s="88" t="s">
        <v>83</v>
      </c>
      <c r="G95" s="89" t="s">
        <v>79</v>
      </c>
      <c r="H95" s="90">
        <v>5.25</v>
      </c>
      <c r="I95" s="91">
        <v>0</v>
      </c>
      <c r="J95" s="91">
        <f>ROUND(I95*H95,2)</f>
        <v>0</v>
      </c>
      <c r="K95" s="88" t="s">
        <v>73</v>
      </c>
      <c r="L95" s="18"/>
      <c r="M95" s="92" t="s">
        <v>0</v>
      </c>
      <c r="N95" s="93" t="s">
        <v>28</v>
      </c>
      <c r="O95" s="94">
        <v>5.8000000000000003E-2</v>
      </c>
      <c r="P95" s="94">
        <f>O95*H95</f>
        <v>0.30449999999999999</v>
      </c>
      <c r="Q95" s="94">
        <v>0</v>
      </c>
      <c r="R95" s="94">
        <f>Q95*H95</f>
        <v>0</v>
      </c>
      <c r="S95" s="94">
        <v>0</v>
      </c>
      <c r="T95" s="95">
        <f>S95*H95</f>
        <v>0</v>
      </c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R95" s="96" t="s">
        <v>74</v>
      </c>
      <c r="AT95" s="96" t="s">
        <v>72</v>
      </c>
      <c r="AU95" s="96" t="s">
        <v>43</v>
      </c>
      <c r="AY95" s="9" t="s">
        <v>70</v>
      </c>
      <c r="BE95" s="97">
        <f>IF(N95="základní",J95,0)</f>
        <v>0</v>
      </c>
      <c r="BF95" s="97">
        <f>IF(N95="snížená",J95,0)</f>
        <v>0</v>
      </c>
      <c r="BG95" s="97">
        <f>IF(N95="zákl. přenesená",J95,0)</f>
        <v>0</v>
      </c>
      <c r="BH95" s="97">
        <f>IF(N95="sníž. přenesená",J95,0)</f>
        <v>0</v>
      </c>
      <c r="BI95" s="97">
        <f>IF(N95="nulová",J95,0)</f>
        <v>0</v>
      </c>
      <c r="BJ95" s="9" t="s">
        <v>42</v>
      </c>
      <c r="BK95" s="97">
        <f>ROUND(I95*H95,2)</f>
        <v>0</v>
      </c>
      <c r="BL95" s="9" t="s">
        <v>74</v>
      </c>
      <c r="BM95" s="96" t="s">
        <v>147</v>
      </c>
    </row>
    <row r="96" spans="1:65" s="2" customFormat="1" ht="38.4" x14ac:dyDescent="0.2">
      <c r="A96" s="17"/>
      <c r="B96" s="18"/>
      <c r="C96" s="17"/>
      <c r="D96" s="98" t="s">
        <v>75</v>
      </c>
      <c r="E96" s="17"/>
      <c r="F96" s="99" t="s">
        <v>84</v>
      </c>
      <c r="G96" s="17"/>
      <c r="H96" s="17"/>
      <c r="I96" s="17"/>
      <c r="J96" s="17"/>
      <c r="K96" s="17"/>
      <c r="L96" s="18"/>
      <c r="M96" s="100"/>
      <c r="N96" s="101"/>
      <c r="O96" s="26"/>
      <c r="P96" s="26"/>
      <c r="Q96" s="26"/>
      <c r="R96" s="26"/>
      <c r="S96" s="26"/>
      <c r="T96" s="2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T96" s="9" t="s">
        <v>75</v>
      </c>
      <c r="AU96" s="9" t="s">
        <v>43</v>
      </c>
    </row>
    <row r="97" spans="1:65" s="2" customFormat="1" ht="32.4" customHeight="1" x14ac:dyDescent="0.2">
      <c r="A97" s="17"/>
      <c r="B97" s="85"/>
      <c r="C97" s="86" t="s">
        <v>74</v>
      </c>
      <c r="D97" s="86" t="s">
        <v>72</v>
      </c>
      <c r="E97" s="87" t="s">
        <v>148</v>
      </c>
      <c r="F97" s="88" t="s">
        <v>149</v>
      </c>
      <c r="G97" s="89" t="s">
        <v>79</v>
      </c>
      <c r="H97" s="90">
        <v>2.1890000000000001</v>
      </c>
      <c r="I97" s="91">
        <v>0</v>
      </c>
      <c r="J97" s="91">
        <f>ROUND(I97*H97,2)</f>
        <v>0</v>
      </c>
      <c r="K97" s="88" t="s">
        <v>73</v>
      </c>
      <c r="L97" s="18"/>
      <c r="M97" s="92" t="s">
        <v>0</v>
      </c>
      <c r="N97" s="93" t="s">
        <v>28</v>
      </c>
      <c r="O97" s="94">
        <v>3.3929999999999998</v>
      </c>
      <c r="P97" s="94">
        <f>O97*H97</f>
        <v>7.4272770000000001</v>
      </c>
      <c r="Q97" s="94">
        <v>0</v>
      </c>
      <c r="R97" s="94">
        <f>Q97*H97</f>
        <v>0</v>
      </c>
      <c r="S97" s="94">
        <v>0</v>
      </c>
      <c r="T97" s="95">
        <f>S97*H97</f>
        <v>0</v>
      </c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R97" s="96" t="s">
        <v>74</v>
      </c>
      <c r="AT97" s="96" t="s">
        <v>72</v>
      </c>
      <c r="AU97" s="96" t="s">
        <v>43</v>
      </c>
      <c r="AY97" s="9" t="s">
        <v>70</v>
      </c>
      <c r="BE97" s="97">
        <f>IF(N97="základní",J97,0)</f>
        <v>0</v>
      </c>
      <c r="BF97" s="97">
        <f>IF(N97="snížená",J97,0)</f>
        <v>0</v>
      </c>
      <c r="BG97" s="97">
        <f>IF(N97="zákl. přenesená",J97,0)</f>
        <v>0</v>
      </c>
      <c r="BH97" s="97">
        <f>IF(N97="sníž. přenesená",J97,0)</f>
        <v>0</v>
      </c>
      <c r="BI97" s="97">
        <f>IF(N97="nulová",J97,0)</f>
        <v>0</v>
      </c>
      <c r="BJ97" s="9" t="s">
        <v>42</v>
      </c>
      <c r="BK97" s="97">
        <f>ROUND(I97*H97,2)</f>
        <v>0</v>
      </c>
      <c r="BL97" s="9" t="s">
        <v>74</v>
      </c>
      <c r="BM97" s="96" t="s">
        <v>150</v>
      </c>
    </row>
    <row r="98" spans="1:65" s="2" customFormat="1" ht="48" x14ac:dyDescent="0.2">
      <c r="A98" s="17"/>
      <c r="B98" s="18"/>
      <c r="C98" s="17"/>
      <c r="D98" s="98" t="s">
        <v>75</v>
      </c>
      <c r="E98" s="17"/>
      <c r="F98" s="99" t="s">
        <v>151</v>
      </c>
      <c r="G98" s="17"/>
      <c r="H98" s="17"/>
      <c r="I98" s="17"/>
      <c r="J98" s="17"/>
      <c r="K98" s="17"/>
      <c r="L98" s="18"/>
      <c r="M98" s="100"/>
      <c r="N98" s="101"/>
      <c r="O98" s="26"/>
      <c r="P98" s="26"/>
      <c r="Q98" s="26"/>
      <c r="R98" s="26"/>
      <c r="S98" s="26"/>
      <c r="T98" s="2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T98" s="9" t="s">
        <v>75</v>
      </c>
      <c r="AU98" s="9" t="s">
        <v>43</v>
      </c>
    </row>
    <row r="99" spans="1:65" s="8" customFormat="1" ht="20.399999999999999" x14ac:dyDescent="0.2">
      <c r="B99" s="102"/>
      <c r="D99" s="98" t="s">
        <v>81</v>
      </c>
      <c r="E99" s="103" t="s">
        <v>0</v>
      </c>
      <c r="F99" s="104" t="s">
        <v>152</v>
      </c>
      <c r="H99" s="105">
        <v>1.2290000000000001</v>
      </c>
      <c r="L99" s="102"/>
      <c r="M99" s="106"/>
      <c r="N99" s="107"/>
      <c r="O99" s="107"/>
      <c r="P99" s="107"/>
      <c r="Q99" s="107"/>
      <c r="R99" s="107"/>
      <c r="S99" s="107"/>
      <c r="T99" s="108"/>
      <c r="AT99" s="103" t="s">
        <v>81</v>
      </c>
      <c r="AU99" s="103" t="s">
        <v>43</v>
      </c>
      <c r="AV99" s="8" t="s">
        <v>43</v>
      </c>
      <c r="AW99" s="8" t="s">
        <v>19</v>
      </c>
      <c r="AX99" s="8" t="s">
        <v>41</v>
      </c>
      <c r="AY99" s="103" t="s">
        <v>70</v>
      </c>
    </row>
    <row r="100" spans="1:65" s="8" customFormat="1" x14ac:dyDescent="0.2">
      <c r="B100" s="102"/>
      <c r="D100" s="98" t="s">
        <v>81</v>
      </c>
      <c r="E100" s="103" t="s">
        <v>0</v>
      </c>
      <c r="F100" s="104" t="s">
        <v>153</v>
      </c>
      <c r="H100" s="105">
        <v>0.96</v>
      </c>
      <c r="L100" s="102"/>
      <c r="M100" s="106"/>
      <c r="N100" s="107"/>
      <c r="O100" s="107"/>
      <c r="P100" s="107"/>
      <c r="Q100" s="107"/>
      <c r="R100" s="107"/>
      <c r="S100" s="107"/>
      <c r="T100" s="108"/>
      <c r="AT100" s="103" t="s">
        <v>81</v>
      </c>
      <c r="AU100" s="103" t="s">
        <v>43</v>
      </c>
      <c r="AV100" s="8" t="s">
        <v>43</v>
      </c>
      <c r="AW100" s="8" t="s">
        <v>19</v>
      </c>
      <c r="AX100" s="8" t="s">
        <v>41</v>
      </c>
      <c r="AY100" s="103" t="s">
        <v>70</v>
      </c>
    </row>
    <row r="101" spans="1:65" s="2" customFormat="1" ht="21.6" customHeight="1" x14ac:dyDescent="0.2">
      <c r="A101" s="17"/>
      <c r="B101" s="85"/>
      <c r="C101" s="86" t="s">
        <v>85</v>
      </c>
      <c r="D101" s="86" t="s">
        <v>72</v>
      </c>
      <c r="E101" s="87" t="s">
        <v>154</v>
      </c>
      <c r="F101" s="88" t="s">
        <v>155</v>
      </c>
      <c r="G101" s="89" t="s">
        <v>79</v>
      </c>
      <c r="H101" s="90">
        <v>2.1890000000000001</v>
      </c>
      <c r="I101" s="91">
        <v>0</v>
      </c>
      <c r="J101" s="91">
        <f>ROUND(I101*H101,2)</f>
        <v>0</v>
      </c>
      <c r="K101" s="88" t="s">
        <v>73</v>
      </c>
      <c r="L101" s="18"/>
      <c r="M101" s="92" t="s">
        <v>0</v>
      </c>
      <c r="N101" s="93" t="s">
        <v>28</v>
      </c>
      <c r="O101" s="94">
        <v>0.61599999999999999</v>
      </c>
      <c r="P101" s="94">
        <f>O101*H101</f>
        <v>1.3484240000000001</v>
      </c>
      <c r="Q101" s="94">
        <v>0</v>
      </c>
      <c r="R101" s="94">
        <f>Q101*H101</f>
        <v>0</v>
      </c>
      <c r="S101" s="94">
        <v>0</v>
      </c>
      <c r="T101" s="95">
        <f>S101*H101</f>
        <v>0</v>
      </c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R101" s="96" t="s">
        <v>74</v>
      </c>
      <c r="AT101" s="96" t="s">
        <v>72</v>
      </c>
      <c r="AU101" s="96" t="s">
        <v>43</v>
      </c>
      <c r="AY101" s="9" t="s">
        <v>70</v>
      </c>
      <c r="BE101" s="97">
        <f>IF(N101="základní",J101,0)</f>
        <v>0</v>
      </c>
      <c r="BF101" s="97">
        <f>IF(N101="snížená",J101,0)</f>
        <v>0</v>
      </c>
      <c r="BG101" s="97">
        <f>IF(N101="zákl. přenesená",J101,0)</f>
        <v>0</v>
      </c>
      <c r="BH101" s="97">
        <f>IF(N101="sníž. přenesená",J101,0)</f>
        <v>0</v>
      </c>
      <c r="BI101" s="97">
        <f>IF(N101="nulová",J101,0)</f>
        <v>0</v>
      </c>
      <c r="BJ101" s="9" t="s">
        <v>42</v>
      </c>
      <c r="BK101" s="97">
        <f>ROUND(I101*H101,2)</f>
        <v>0</v>
      </c>
      <c r="BL101" s="9" t="s">
        <v>74</v>
      </c>
      <c r="BM101" s="96" t="s">
        <v>156</v>
      </c>
    </row>
    <row r="102" spans="1:65" s="2" customFormat="1" ht="48" x14ac:dyDescent="0.2">
      <c r="A102" s="17"/>
      <c r="B102" s="18"/>
      <c r="C102" s="17"/>
      <c r="D102" s="98" t="s">
        <v>75</v>
      </c>
      <c r="E102" s="17"/>
      <c r="F102" s="99" t="s">
        <v>157</v>
      </c>
      <c r="G102" s="17"/>
      <c r="H102" s="17"/>
      <c r="I102" s="17"/>
      <c r="J102" s="17"/>
      <c r="K102" s="17"/>
      <c r="L102" s="18"/>
      <c r="M102" s="100"/>
      <c r="N102" s="101"/>
      <c r="O102" s="26"/>
      <c r="P102" s="26"/>
      <c r="Q102" s="26"/>
      <c r="R102" s="26"/>
      <c r="S102" s="26"/>
      <c r="T102" s="2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T102" s="9" t="s">
        <v>75</v>
      </c>
      <c r="AU102" s="9" t="s">
        <v>43</v>
      </c>
    </row>
    <row r="103" spans="1:65" s="2" customFormat="1" ht="21.6" customHeight="1" x14ac:dyDescent="0.2">
      <c r="A103" s="17"/>
      <c r="B103" s="85"/>
      <c r="C103" s="86" t="s">
        <v>87</v>
      </c>
      <c r="D103" s="86" t="s">
        <v>72</v>
      </c>
      <c r="E103" s="87" t="s">
        <v>90</v>
      </c>
      <c r="F103" s="88" t="s">
        <v>91</v>
      </c>
      <c r="G103" s="89" t="s">
        <v>79</v>
      </c>
      <c r="H103" s="90">
        <v>7.4390000000000001</v>
      </c>
      <c r="I103" s="91">
        <v>0</v>
      </c>
      <c r="J103" s="91">
        <f>ROUND(I103*H103,2)</f>
        <v>0</v>
      </c>
      <c r="K103" s="88" t="s">
        <v>73</v>
      </c>
      <c r="L103" s="18"/>
      <c r="M103" s="92" t="s">
        <v>0</v>
      </c>
      <c r="N103" s="93" t="s">
        <v>28</v>
      </c>
      <c r="O103" s="94">
        <v>8.3000000000000004E-2</v>
      </c>
      <c r="P103" s="94">
        <f>O103*H103</f>
        <v>0.61743700000000001</v>
      </c>
      <c r="Q103" s="94">
        <v>0</v>
      </c>
      <c r="R103" s="94">
        <f>Q103*H103</f>
        <v>0</v>
      </c>
      <c r="S103" s="94">
        <v>0</v>
      </c>
      <c r="T103" s="95">
        <f>S103*H103</f>
        <v>0</v>
      </c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R103" s="96" t="s">
        <v>74</v>
      </c>
      <c r="AT103" s="96" t="s">
        <v>72</v>
      </c>
      <c r="AU103" s="96" t="s">
        <v>43</v>
      </c>
      <c r="AY103" s="9" t="s">
        <v>70</v>
      </c>
      <c r="BE103" s="97">
        <f>IF(N103="základní",J103,0)</f>
        <v>0</v>
      </c>
      <c r="BF103" s="97">
        <f>IF(N103="snížená",J103,0)</f>
        <v>0</v>
      </c>
      <c r="BG103" s="97">
        <f>IF(N103="zákl. přenesená",J103,0)</f>
        <v>0</v>
      </c>
      <c r="BH103" s="97">
        <f>IF(N103="sníž. přenesená",J103,0)</f>
        <v>0</v>
      </c>
      <c r="BI103" s="97">
        <f>IF(N103="nulová",J103,0)</f>
        <v>0</v>
      </c>
      <c r="BJ103" s="9" t="s">
        <v>42</v>
      </c>
      <c r="BK103" s="97">
        <f>ROUND(I103*H103,2)</f>
        <v>0</v>
      </c>
      <c r="BL103" s="9" t="s">
        <v>74</v>
      </c>
      <c r="BM103" s="96" t="s">
        <v>158</v>
      </c>
    </row>
    <row r="104" spans="1:65" s="2" customFormat="1" ht="48" x14ac:dyDescent="0.2">
      <c r="A104" s="17"/>
      <c r="B104" s="18"/>
      <c r="C104" s="17"/>
      <c r="D104" s="98" t="s">
        <v>75</v>
      </c>
      <c r="E104" s="17"/>
      <c r="F104" s="99" t="s">
        <v>92</v>
      </c>
      <c r="G104" s="17"/>
      <c r="H104" s="17"/>
      <c r="I104" s="17"/>
      <c r="J104" s="17"/>
      <c r="K104" s="17"/>
      <c r="L104" s="18"/>
      <c r="M104" s="100"/>
      <c r="N104" s="101"/>
      <c r="O104" s="26"/>
      <c r="P104" s="26"/>
      <c r="Q104" s="26"/>
      <c r="R104" s="26"/>
      <c r="S104" s="26"/>
      <c r="T104" s="2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T104" s="9" t="s">
        <v>75</v>
      </c>
      <c r="AU104" s="9" t="s">
        <v>43</v>
      </c>
    </row>
    <row r="105" spans="1:65" s="8" customFormat="1" x14ac:dyDescent="0.2">
      <c r="B105" s="102"/>
      <c r="D105" s="98" t="s">
        <v>81</v>
      </c>
      <c r="E105" s="103" t="s">
        <v>0</v>
      </c>
      <c r="F105" s="104" t="s">
        <v>146</v>
      </c>
      <c r="H105" s="105">
        <v>5.25</v>
      </c>
      <c r="L105" s="102"/>
      <c r="M105" s="106"/>
      <c r="N105" s="107"/>
      <c r="O105" s="107"/>
      <c r="P105" s="107"/>
      <c r="Q105" s="107"/>
      <c r="R105" s="107"/>
      <c r="S105" s="107"/>
      <c r="T105" s="108"/>
      <c r="AT105" s="103" t="s">
        <v>81</v>
      </c>
      <c r="AU105" s="103" t="s">
        <v>43</v>
      </c>
      <c r="AV105" s="8" t="s">
        <v>43</v>
      </c>
      <c r="AW105" s="8" t="s">
        <v>19</v>
      </c>
      <c r="AX105" s="8" t="s">
        <v>41</v>
      </c>
      <c r="AY105" s="103" t="s">
        <v>70</v>
      </c>
    </row>
    <row r="106" spans="1:65" s="8" customFormat="1" ht="20.399999999999999" x14ac:dyDescent="0.2">
      <c r="B106" s="102"/>
      <c r="D106" s="98" t="s">
        <v>81</v>
      </c>
      <c r="E106" s="103" t="s">
        <v>0</v>
      </c>
      <c r="F106" s="104" t="s">
        <v>152</v>
      </c>
      <c r="H106" s="105">
        <v>1.2290000000000001</v>
      </c>
      <c r="L106" s="102"/>
      <c r="M106" s="106"/>
      <c r="N106" s="107"/>
      <c r="O106" s="107"/>
      <c r="P106" s="107"/>
      <c r="Q106" s="107"/>
      <c r="R106" s="107"/>
      <c r="S106" s="107"/>
      <c r="T106" s="108"/>
      <c r="AT106" s="103" t="s">
        <v>81</v>
      </c>
      <c r="AU106" s="103" t="s">
        <v>43</v>
      </c>
      <c r="AV106" s="8" t="s">
        <v>43</v>
      </c>
      <c r="AW106" s="8" t="s">
        <v>19</v>
      </c>
      <c r="AX106" s="8" t="s">
        <v>41</v>
      </c>
      <c r="AY106" s="103" t="s">
        <v>70</v>
      </c>
    </row>
    <row r="107" spans="1:65" s="8" customFormat="1" x14ac:dyDescent="0.2">
      <c r="B107" s="102"/>
      <c r="D107" s="98" t="s">
        <v>81</v>
      </c>
      <c r="E107" s="103" t="s">
        <v>0</v>
      </c>
      <c r="F107" s="104" t="s">
        <v>153</v>
      </c>
      <c r="H107" s="105">
        <v>0.96</v>
      </c>
      <c r="L107" s="102"/>
      <c r="M107" s="106"/>
      <c r="N107" s="107"/>
      <c r="O107" s="107"/>
      <c r="P107" s="107"/>
      <c r="Q107" s="107"/>
      <c r="R107" s="107"/>
      <c r="S107" s="107"/>
      <c r="T107" s="108"/>
      <c r="AT107" s="103" t="s">
        <v>81</v>
      </c>
      <c r="AU107" s="103" t="s">
        <v>43</v>
      </c>
      <c r="AV107" s="8" t="s">
        <v>43</v>
      </c>
      <c r="AW107" s="8" t="s">
        <v>19</v>
      </c>
      <c r="AX107" s="8" t="s">
        <v>41</v>
      </c>
      <c r="AY107" s="103" t="s">
        <v>70</v>
      </c>
    </row>
    <row r="108" spans="1:65" s="2" customFormat="1" ht="32.4" customHeight="1" x14ac:dyDescent="0.2">
      <c r="A108" s="17"/>
      <c r="B108" s="85"/>
      <c r="C108" s="86" t="s">
        <v>88</v>
      </c>
      <c r="D108" s="86" t="s">
        <v>72</v>
      </c>
      <c r="E108" s="87" t="s">
        <v>94</v>
      </c>
      <c r="F108" s="88" t="s">
        <v>95</v>
      </c>
      <c r="G108" s="89" t="s">
        <v>79</v>
      </c>
      <c r="H108" s="90">
        <v>111.58499999999999</v>
      </c>
      <c r="I108" s="91">
        <v>0</v>
      </c>
      <c r="J108" s="91">
        <f>ROUND(I108*H108,2)</f>
        <v>0</v>
      </c>
      <c r="K108" s="88" t="s">
        <v>73</v>
      </c>
      <c r="L108" s="18"/>
      <c r="M108" s="92" t="s">
        <v>0</v>
      </c>
      <c r="N108" s="93" t="s">
        <v>28</v>
      </c>
      <c r="O108" s="94">
        <v>4.0000000000000001E-3</v>
      </c>
      <c r="P108" s="94">
        <f>O108*H108</f>
        <v>0.44633999999999996</v>
      </c>
      <c r="Q108" s="94">
        <v>0</v>
      </c>
      <c r="R108" s="94">
        <f>Q108*H108</f>
        <v>0</v>
      </c>
      <c r="S108" s="94">
        <v>0</v>
      </c>
      <c r="T108" s="95">
        <f>S108*H108</f>
        <v>0</v>
      </c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R108" s="96" t="s">
        <v>74</v>
      </c>
      <c r="AT108" s="96" t="s">
        <v>72</v>
      </c>
      <c r="AU108" s="96" t="s">
        <v>43</v>
      </c>
      <c r="AY108" s="9" t="s">
        <v>70</v>
      </c>
      <c r="BE108" s="97">
        <f>IF(N108="základní",J108,0)</f>
        <v>0</v>
      </c>
      <c r="BF108" s="97">
        <f>IF(N108="snížená",J108,0)</f>
        <v>0</v>
      </c>
      <c r="BG108" s="97">
        <f>IF(N108="zákl. přenesená",J108,0)</f>
        <v>0</v>
      </c>
      <c r="BH108" s="97">
        <f>IF(N108="sníž. přenesená",J108,0)</f>
        <v>0</v>
      </c>
      <c r="BI108" s="97">
        <f>IF(N108="nulová",J108,0)</f>
        <v>0</v>
      </c>
      <c r="BJ108" s="9" t="s">
        <v>42</v>
      </c>
      <c r="BK108" s="97">
        <f>ROUND(I108*H108,2)</f>
        <v>0</v>
      </c>
      <c r="BL108" s="9" t="s">
        <v>74</v>
      </c>
      <c r="BM108" s="96" t="s">
        <v>159</v>
      </c>
    </row>
    <row r="109" spans="1:65" s="2" customFormat="1" ht="48" x14ac:dyDescent="0.2">
      <c r="A109" s="17"/>
      <c r="B109" s="18"/>
      <c r="C109" s="17"/>
      <c r="D109" s="98" t="s">
        <v>75</v>
      </c>
      <c r="E109" s="17"/>
      <c r="F109" s="99" t="s">
        <v>96</v>
      </c>
      <c r="G109" s="17"/>
      <c r="H109" s="17"/>
      <c r="I109" s="17"/>
      <c r="J109" s="17"/>
      <c r="K109" s="17"/>
      <c r="L109" s="18"/>
      <c r="M109" s="100"/>
      <c r="N109" s="101"/>
      <c r="O109" s="26"/>
      <c r="P109" s="26"/>
      <c r="Q109" s="26"/>
      <c r="R109" s="26"/>
      <c r="S109" s="26"/>
      <c r="T109" s="2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T109" s="9" t="s">
        <v>75</v>
      </c>
      <c r="AU109" s="9" t="s">
        <v>43</v>
      </c>
    </row>
    <row r="110" spans="1:65" s="2" customFormat="1" ht="19.2" x14ac:dyDescent="0.2">
      <c r="A110" s="17"/>
      <c r="B110" s="18"/>
      <c r="C110" s="17"/>
      <c r="D110" s="98" t="s">
        <v>86</v>
      </c>
      <c r="E110" s="17"/>
      <c r="F110" s="109" t="s">
        <v>97</v>
      </c>
      <c r="G110" s="17"/>
      <c r="H110" s="17"/>
      <c r="I110" s="17"/>
      <c r="J110" s="17"/>
      <c r="K110" s="17"/>
      <c r="L110" s="18"/>
      <c r="M110" s="100"/>
      <c r="N110" s="101"/>
      <c r="O110" s="26"/>
      <c r="P110" s="26"/>
      <c r="Q110" s="26"/>
      <c r="R110" s="26"/>
      <c r="S110" s="26"/>
      <c r="T110" s="2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T110" s="9" t="s">
        <v>86</v>
      </c>
      <c r="AU110" s="9" t="s">
        <v>43</v>
      </c>
    </row>
    <row r="111" spans="1:65" s="8" customFormat="1" x14ac:dyDescent="0.2">
      <c r="B111" s="102"/>
      <c r="D111" s="98" t="s">
        <v>81</v>
      </c>
      <c r="F111" s="104" t="s">
        <v>160</v>
      </c>
      <c r="H111" s="105">
        <v>111.58499999999999</v>
      </c>
      <c r="L111" s="102"/>
      <c r="M111" s="106"/>
      <c r="N111" s="107"/>
      <c r="O111" s="107"/>
      <c r="P111" s="107"/>
      <c r="Q111" s="107"/>
      <c r="R111" s="107"/>
      <c r="S111" s="107"/>
      <c r="T111" s="108"/>
      <c r="AT111" s="103" t="s">
        <v>81</v>
      </c>
      <c r="AU111" s="103" t="s">
        <v>43</v>
      </c>
      <c r="AV111" s="8" t="s">
        <v>43</v>
      </c>
      <c r="AW111" s="8" t="s">
        <v>1</v>
      </c>
      <c r="AX111" s="8" t="s">
        <v>42</v>
      </c>
      <c r="AY111" s="103" t="s">
        <v>70</v>
      </c>
    </row>
    <row r="112" spans="1:65" s="2" customFormat="1" ht="14.4" customHeight="1" x14ac:dyDescent="0.2">
      <c r="A112" s="17"/>
      <c r="B112" s="85"/>
      <c r="C112" s="86" t="s">
        <v>89</v>
      </c>
      <c r="D112" s="86" t="s">
        <v>72</v>
      </c>
      <c r="E112" s="87" t="s">
        <v>99</v>
      </c>
      <c r="F112" s="88" t="s">
        <v>100</v>
      </c>
      <c r="G112" s="89" t="s">
        <v>79</v>
      </c>
      <c r="H112" s="90">
        <v>7.4390000000000001</v>
      </c>
      <c r="I112" s="91">
        <v>0</v>
      </c>
      <c r="J112" s="91">
        <f>ROUND(I112*H112,2)</f>
        <v>0</v>
      </c>
      <c r="K112" s="88" t="s">
        <v>73</v>
      </c>
      <c r="L112" s="18"/>
      <c r="M112" s="92" t="s">
        <v>0</v>
      </c>
      <c r="N112" s="93" t="s">
        <v>28</v>
      </c>
      <c r="O112" s="94">
        <v>8.9999999999999993E-3</v>
      </c>
      <c r="P112" s="94">
        <f>O112*H112</f>
        <v>6.6950999999999997E-2</v>
      </c>
      <c r="Q112" s="94">
        <v>0</v>
      </c>
      <c r="R112" s="94">
        <f>Q112*H112</f>
        <v>0</v>
      </c>
      <c r="S112" s="94">
        <v>0</v>
      </c>
      <c r="T112" s="95">
        <f>S112*H112</f>
        <v>0</v>
      </c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R112" s="96" t="s">
        <v>74</v>
      </c>
      <c r="AT112" s="96" t="s">
        <v>72</v>
      </c>
      <c r="AU112" s="96" t="s">
        <v>43</v>
      </c>
      <c r="AY112" s="9" t="s">
        <v>70</v>
      </c>
      <c r="BE112" s="97">
        <f>IF(N112="základní",J112,0)</f>
        <v>0</v>
      </c>
      <c r="BF112" s="97">
        <f>IF(N112="snížená",J112,0)</f>
        <v>0</v>
      </c>
      <c r="BG112" s="97">
        <f>IF(N112="zákl. přenesená",J112,0)</f>
        <v>0</v>
      </c>
      <c r="BH112" s="97">
        <f>IF(N112="sníž. přenesená",J112,0)</f>
        <v>0</v>
      </c>
      <c r="BI112" s="97">
        <f>IF(N112="nulová",J112,0)</f>
        <v>0</v>
      </c>
      <c r="BJ112" s="9" t="s">
        <v>42</v>
      </c>
      <c r="BK112" s="97">
        <f>ROUND(I112*H112,2)</f>
        <v>0</v>
      </c>
      <c r="BL112" s="9" t="s">
        <v>74</v>
      </c>
      <c r="BM112" s="96" t="s">
        <v>161</v>
      </c>
    </row>
    <row r="113" spans="1:65" s="2" customFormat="1" x14ac:dyDescent="0.2">
      <c r="A113" s="17"/>
      <c r="B113" s="18"/>
      <c r="C113" s="17"/>
      <c r="D113" s="98" t="s">
        <v>75</v>
      </c>
      <c r="E113" s="17"/>
      <c r="F113" s="99" t="s">
        <v>100</v>
      </c>
      <c r="G113" s="17"/>
      <c r="H113" s="17"/>
      <c r="I113" s="17"/>
      <c r="J113" s="17"/>
      <c r="K113" s="17"/>
      <c r="L113" s="18"/>
      <c r="M113" s="100"/>
      <c r="N113" s="101"/>
      <c r="O113" s="26"/>
      <c r="P113" s="26"/>
      <c r="Q113" s="26"/>
      <c r="R113" s="26"/>
      <c r="S113" s="26"/>
      <c r="T113" s="2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T113" s="9" t="s">
        <v>75</v>
      </c>
      <c r="AU113" s="9" t="s">
        <v>43</v>
      </c>
    </row>
    <row r="114" spans="1:65" s="2" customFormat="1" ht="21.6" customHeight="1" x14ac:dyDescent="0.2">
      <c r="A114" s="17"/>
      <c r="B114" s="85"/>
      <c r="C114" s="86" t="s">
        <v>93</v>
      </c>
      <c r="D114" s="86" t="s">
        <v>72</v>
      </c>
      <c r="E114" s="87" t="s">
        <v>102</v>
      </c>
      <c r="F114" s="88" t="s">
        <v>103</v>
      </c>
      <c r="G114" s="89" t="s">
        <v>104</v>
      </c>
      <c r="H114" s="90">
        <v>14.878</v>
      </c>
      <c r="I114" s="91">
        <v>0</v>
      </c>
      <c r="J114" s="91">
        <f>ROUND(I114*H114,2)</f>
        <v>0</v>
      </c>
      <c r="K114" s="88" t="s">
        <v>73</v>
      </c>
      <c r="L114" s="18"/>
      <c r="M114" s="92" t="s">
        <v>0</v>
      </c>
      <c r="N114" s="93" t="s">
        <v>28</v>
      </c>
      <c r="O114" s="94">
        <v>0</v>
      </c>
      <c r="P114" s="94">
        <f>O114*H114</f>
        <v>0</v>
      </c>
      <c r="Q114" s="94">
        <v>0</v>
      </c>
      <c r="R114" s="94">
        <f>Q114*H114</f>
        <v>0</v>
      </c>
      <c r="S114" s="94">
        <v>0</v>
      </c>
      <c r="T114" s="95">
        <f>S114*H114</f>
        <v>0</v>
      </c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R114" s="96" t="s">
        <v>74</v>
      </c>
      <c r="AT114" s="96" t="s">
        <v>72</v>
      </c>
      <c r="AU114" s="96" t="s">
        <v>43</v>
      </c>
      <c r="AY114" s="9" t="s">
        <v>70</v>
      </c>
      <c r="BE114" s="97">
        <f>IF(N114="základní",J114,0)</f>
        <v>0</v>
      </c>
      <c r="BF114" s="97">
        <f>IF(N114="snížená",J114,0)</f>
        <v>0</v>
      </c>
      <c r="BG114" s="97">
        <f>IF(N114="zákl. přenesená",J114,0)</f>
        <v>0</v>
      </c>
      <c r="BH114" s="97">
        <f>IF(N114="sníž. přenesená",J114,0)</f>
        <v>0</v>
      </c>
      <c r="BI114" s="97">
        <f>IF(N114="nulová",J114,0)</f>
        <v>0</v>
      </c>
      <c r="BJ114" s="9" t="s">
        <v>42</v>
      </c>
      <c r="BK114" s="97">
        <f>ROUND(I114*H114,2)</f>
        <v>0</v>
      </c>
      <c r="BL114" s="9" t="s">
        <v>74</v>
      </c>
      <c r="BM114" s="96" t="s">
        <v>162</v>
      </c>
    </row>
    <row r="115" spans="1:65" s="2" customFormat="1" ht="28.8" x14ac:dyDescent="0.2">
      <c r="A115" s="17"/>
      <c r="B115" s="18"/>
      <c r="C115" s="17"/>
      <c r="D115" s="98" t="s">
        <v>75</v>
      </c>
      <c r="E115" s="17"/>
      <c r="F115" s="99" t="s">
        <v>105</v>
      </c>
      <c r="G115" s="17"/>
      <c r="H115" s="17"/>
      <c r="I115" s="17"/>
      <c r="J115" s="17"/>
      <c r="K115" s="17"/>
      <c r="L115" s="18"/>
      <c r="M115" s="100"/>
      <c r="N115" s="101"/>
      <c r="O115" s="26"/>
      <c r="P115" s="26"/>
      <c r="Q115" s="26"/>
      <c r="R115" s="26"/>
      <c r="S115" s="26"/>
      <c r="T115" s="2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T115" s="9" t="s">
        <v>75</v>
      </c>
      <c r="AU115" s="9" t="s">
        <v>43</v>
      </c>
    </row>
    <row r="116" spans="1:65" s="8" customFormat="1" x14ac:dyDescent="0.2">
      <c r="B116" s="102"/>
      <c r="D116" s="98" t="s">
        <v>81</v>
      </c>
      <c r="F116" s="104" t="s">
        <v>163</v>
      </c>
      <c r="H116" s="105">
        <v>14.878</v>
      </c>
      <c r="L116" s="102"/>
      <c r="M116" s="106"/>
      <c r="N116" s="107"/>
      <c r="O116" s="107"/>
      <c r="P116" s="107"/>
      <c r="Q116" s="107"/>
      <c r="R116" s="107"/>
      <c r="S116" s="107"/>
      <c r="T116" s="108"/>
      <c r="AT116" s="103" t="s">
        <v>81</v>
      </c>
      <c r="AU116" s="103" t="s">
        <v>43</v>
      </c>
      <c r="AV116" s="8" t="s">
        <v>43</v>
      </c>
      <c r="AW116" s="8" t="s">
        <v>1</v>
      </c>
      <c r="AX116" s="8" t="s">
        <v>42</v>
      </c>
      <c r="AY116" s="103" t="s">
        <v>70</v>
      </c>
    </row>
    <row r="117" spans="1:65" s="2" customFormat="1" ht="21.6" customHeight="1" x14ac:dyDescent="0.2">
      <c r="A117" s="17"/>
      <c r="B117" s="85"/>
      <c r="C117" s="86" t="s">
        <v>98</v>
      </c>
      <c r="D117" s="86" t="s">
        <v>72</v>
      </c>
      <c r="E117" s="87" t="s">
        <v>164</v>
      </c>
      <c r="F117" s="88" t="s">
        <v>165</v>
      </c>
      <c r="G117" s="89" t="s">
        <v>109</v>
      </c>
      <c r="H117" s="90">
        <v>35</v>
      </c>
      <c r="I117" s="91">
        <v>0</v>
      </c>
      <c r="J117" s="91">
        <f>ROUND(I117*H117,2)</f>
        <v>0</v>
      </c>
      <c r="K117" s="88" t="s">
        <v>73</v>
      </c>
      <c r="L117" s="18"/>
      <c r="M117" s="92" t="s">
        <v>0</v>
      </c>
      <c r="N117" s="93" t="s">
        <v>28</v>
      </c>
      <c r="O117" s="94">
        <v>1.7999999999999999E-2</v>
      </c>
      <c r="P117" s="94">
        <f>O117*H117</f>
        <v>0.63</v>
      </c>
      <c r="Q117" s="94">
        <v>0</v>
      </c>
      <c r="R117" s="94">
        <f>Q117*H117</f>
        <v>0</v>
      </c>
      <c r="S117" s="94">
        <v>0</v>
      </c>
      <c r="T117" s="95">
        <f>S117*H117</f>
        <v>0</v>
      </c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R117" s="96" t="s">
        <v>74</v>
      </c>
      <c r="AT117" s="96" t="s">
        <v>72</v>
      </c>
      <c r="AU117" s="96" t="s">
        <v>43</v>
      </c>
      <c r="AY117" s="9" t="s">
        <v>70</v>
      </c>
      <c r="BE117" s="97">
        <f>IF(N117="základní",J117,0)</f>
        <v>0</v>
      </c>
      <c r="BF117" s="97">
        <f>IF(N117="snížená",J117,0)</f>
        <v>0</v>
      </c>
      <c r="BG117" s="97">
        <f>IF(N117="zákl. přenesená",J117,0)</f>
        <v>0</v>
      </c>
      <c r="BH117" s="97">
        <f>IF(N117="sníž. přenesená",J117,0)</f>
        <v>0</v>
      </c>
      <c r="BI117" s="97">
        <f>IF(N117="nulová",J117,0)</f>
        <v>0</v>
      </c>
      <c r="BJ117" s="9" t="s">
        <v>42</v>
      </c>
      <c r="BK117" s="97">
        <f>ROUND(I117*H117,2)</f>
        <v>0</v>
      </c>
      <c r="BL117" s="9" t="s">
        <v>74</v>
      </c>
      <c r="BM117" s="96" t="s">
        <v>166</v>
      </c>
    </row>
    <row r="118" spans="1:65" s="2" customFormat="1" ht="19.2" x14ac:dyDescent="0.2">
      <c r="A118" s="17"/>
      <c r="B118" s="18"/>
      <c r="C118" s="17"/>
      <c r="D118" s="98" t="s">
        <v>75</v>
      </c>
      <c r="E118" s="17"/>
      <c r="F118" s="99" t="s">
        <v>167</v>
      </c>
      <c r="G118" s="17"/>
      <c r="H118" s="17"/>
      <c r="I118" s="17"/>
      <c r="J118" s="17"/>
      <c r="K118" s="17"/>
      <c r="L118" s="18"/>
      <c r="M118" s="100"/>
      <c r="N118" s="101"/>
      <c r="O118" s="26"/>
      <c r="P118" s="26"/>
      <c r="Q118" s="26"/>
      <c r="R118" s="26"/>
      <c r="S118" s="26"/>
      <c r="T118" s="2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T118" s="9" t="s">
        <v>75</v>
      </c>
      <c r="AU118" s="9" t="s">
        <v>43</v>
      </c>
    </row>
    <row r="119" spans="1:65" s="8" customFormat="1" x14ac:dyDescent="0.2">
      <c r="B119" s="102"/>
      <c r="D119" s="98" t="s">
        <v>81</v>
      </c>
      <c r="E119" s="103" t="s">
        <v>0</v>
      </c>
      <c r="F119" s="104" t="s">
        <v>168</v>
      </c>
      <c r="H119" s="105">
        <v>35</v>
      </c>
      <c r="L119" s="102"/>
      <c r="M119" s="106"/>
      <c r="N119" s="107"/>
      <c r="O119" s="107"/>
      <c r="P119" s="107"/>
      <c r="Q119" s="107"/>
      <c r="R119" s="107"/>
      <c r="S119" s="107"/>
      <c r="T119" s="108"/>
      <c r="AT119" s="103" t="s">
        <v>81</v>
      </c>
      <c r="AU119" s="103" t="s">
        <v>43</v>
      </c>
      <c r="AV119" s="8" t="s">
        <v>43</v>
      </c>
      <c r="AW119" s="8" t="s">
        <v>19</v>
      </c>
      <c r="AX119" s="8" t="s">
        <v>41</v>
      </c>
      <c r="AY119" s="103" t="s">
        <v>70</v>
      </c>
    </row>
    <row r="120" spans="1:65" s="2" customFormat="1" ht="21.6" customHeight="1" x14ac:dyDescent="0.2">
      <c r="A120" s="17"/>
      <c r="B120" s="85"/>
      <c r="C120" s="86" t="s">
        <v>101</v>
      </c>
      <c r="D120" s="86" t="s">
        <v>72</v>
      </c>
      <c r="E120" s="87" t="s">
        <v>169</v>
      </c>
      <c r="F120" s="88" t="s">
        <v>170</v>
      </c>
      <c r="G120" s="89" t="s">
        <v>132</v>
      </c>
      <c r="H120" s="90">
        <v>4</v>
      </c>
      <c r="I120" s="91">
        <v>0</v>
      </c>
      <c r="J120" s="91">
        <f>ROUND(I120*H120,2)</f>
        <v>0</v>
      </c>
      <c r="K120" s="88" t="s">
        <v>73</v>
      </c>
      <c r="L120" s="18"/>
      <c r="M120" s="92" t="s">
        <v>0</v>
      </c>
      <c r="N120" s="93" t="s">
        <v>28</v>
      </c>
      <c r="O120" s="94">
        <v>2.9969999999999999</v>
      </c>
      <c r="P120" s="94">
        <f>O120*H120</f>
        <v>11.988</v>
      </c>
      <c r="Q120" s="94">
        <v>0</v>
      </c>
      <c r="R120" s="94">
        <f>Q120*H120</f>
        <v>0</v>
      </c>
      <c r="S120" s="94">
        <v>0</v>
      </c>
      <c r="T120" s="95">
        <f>S120*H120</f>
        <v>0</v>
      </c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R120" s="96" t="s">
        <v>74</v>
      </c>
      <c r="AT120" s="96" t="s">
        <v>72</v>
      </c>
      <c r="AU120" s="96" t="s">
        <v>43</v>
      </c>
      <c r="AY120" s="9" t="s">
        <v>70</v>
      </c>
      <c r="BE120" s="97">
        <f>IF(N120="základní",J120,0)</f>
        <v>0</v>
      </c>
      <c r="BF120" s="97">
        <f>IF(N120="snížená",J120,0)</f>
        <v>0</v>
      </c>
      <c r="BG120" s="97">
        <f>IF(N120="zákl. přenesená",J120,0)</f>
        <v>0</v>
      </c>
      <c r="BH120" s="97">
        <f>IF(N120="sníž. přenesená",J120,0)</f>
        <v>0</v>
      </c>
      <c r="BI120" s="97">
        <f>IF(N120="nulová",J120,0)</f>
        <v>0</v>
      </c>
      <c r="BJ120" s="9" t="s">
        <v>42</v>
      </c>
      <c r="BK120" s="97">
        <f>ROUND(I120*H120,2)</f>
        <v>0</v>
      </c>
      <c r="BL120" s="9" t="s">
        <v>74</v>
      </c>
      <c r="BM120" s="96" t="s">
        <v>171</v>
      </c>
    </row>
    <row r="121" spans="1:65" s="2" customFormat="1" ht="28.8" x14ac:dyDescent="0.2">
      <c r="A121" s="17"/>
      <c r="B121" s="18"/>
      <c r="C121" s="17"/>
      <c r="D121" s="98" t="s">
        <v>75</v>
      </c>
      <c r="E121" s="17"/>
      <c r="F121" s="99" t="s">
        <v>172</v>
      </c>
      <c r="G121" s="17"/>
      <c r="H121" s="17"/>
      <c r="I121" s="17"/>
      <c r="J121" s="17"/>
      <c r="K121" s="17"/>
      <c r="L121" s="18"/>
      <c r="M121" s="100"/>
      <c r="N121" s="101"/>
      <c r="O121" s="26"/>
      <c r="P121" s="26"/>
      <c r="Q121" s="26"/>
      <c r="R121" s="26"/>
      <c r="S121" s="26"/>
      <c r="T121" s="2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T121" s="9" t="s">
        <v>75</v>
      </c>
      <c r="AU121" s="9" t="s">
        <v>43</v>
      </c>
    </row>
    <row r="122" spans="1:65" s="8" customFormat="1" x14ac:dyDescent="0.2">
      <c r="B122" s="102"/>
      <c r="D122" s="98" t="s">
        <v>81</v>
      </c>
      <c r="E122" s="103" t="s">
        <v>0</v>
      </c>
      <c r="F122" s="104" t="s">
        <v>173</v>
      </c>
      <c r="H122" s="105">
        <v>4</v>
      </c>
      <c r="L122" s="102"/>
      <c r="M122" s="106"/>
      <c r="N122" s="107"/>
      <c r="O122" s="107"/>
      <c r="P122" s="107"/>
      <c r="Q122" s="107"/>
      <c r="R122" s="107"/>
      <c r="S122" s="107"/>
      <c r="T122" s="108"/>
      <c r="AT122" s="103" t="s">
        <v>81</v>
      </c>
      <c r="AU122" s="103" t="s">
        <v>43</v>
      </c>
      <c r="AV122" s="8" t="s">
        <v>43</v>
      </c>
      <c r="AW122" s="8" t="s">
        <v>19</v>
      </c>
      <c r="AX122" s="8" t="s">
        <v>41</v>
      </c>
      <c r="AY122" s="103" t="s">
        <v>70</v>
      </c>
    </row>
    <row r="123" spans="1:65" s="2" customFormat="1" ht="21.6" customHeight="1" x14ac:dyDescent="0.2">
      <c r="A123" s="17"/>
      <c r="B123" s="85"/>
      <c r="C123" s="86" t="s">
        <v>106</v>
      </c>
      <c r="D123" s="86" t="s">
        <v>72</v>
      </c>
      <c r="E123" s="87" t="s">
        <v>107</v>
      </c>
      <c r="F123" s="88" t="s">
        <v>108</v>
      </c>
      <c r="G123" s="89" t="s">
        <v>109</v>
      </c>
      <c r="H123" s="90">
        <v>64.5</v>
      </c>
      <c r="I123" s="91">
        <v>0</v>
      </c>
      <c r="J123" s="91">
        <f>ROUND(I123*H123,2)</f>
        <v>0</v>
      </c>
      <c r="K123" s="88" t="s">
        <v>73</v>
      </c>
      <c r="L123" s="18"/>
      <c r="M123" s="92" t="s">
        <v>0</v>
      </c>
      <c r="N123" s="93" t="s">
        <v>28</v>
      </c>
      <c r="O123" s="94">
        <v>0.13</v>
      </c>
      <c r="P123" s="94">
        <f>O123*H123</f>
        <v>8.3849999999999998</v>
      </c>
      <c r="Q123" s="94">
        <v>0</v>
      </c>
      <c r="R123" s="94">
        <f>Q123*H123</f>
        <v>0</v>
      </c>
      <c r="S123" s="94">
        <v>0</v>
      </c>
      <c r="T123" s="95">
        <f>S123*H123</f>
        <v>0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R123" s="96" t="s">
        <v>74</v>
      </c>
      <c r="AT123" s="96" t="s">
        <v>72</v>
      </c>
      <c r="AU123" s="96" t="s">
        <v>43</v>
      </c>
      <c r="AY123" s="9" t="s">
        <v>70</v>
      </c>
      <c r="BE123" s="97">
        <f>IF(N123="základní",J123,0)</f>
        <v>0</v>
      </c>
      <c r="BF123" s="97">
        <f>IF(N123="snížená",J123,0)</f>
        <v>0</v>
      </c>
      <c r="BG123" s="97">
        <f>IF(N123="zákl. přenesená",J123,0)</f>
        <v>0</v>
      </c>
      <c r="BH123" s="97">
        <f>IF(N123="sníž. přenesená",J123,0)</f>
        <v>0</v>
      </c>
      <c r="BI123" s="97">
        <f>IF(N123="nulová",J123,0)</f>
        <v>0</v>
      </c>
      <c r="BJ123" s="9" t="s">
        <v>42</v>
      </c>
      <c r="BK123" s="97">
        <f>ROUND(I123*H123,2)</f>
        <v>0</v>
      </c>
      <c r="BL123" s="9" t="s">
        <v>74</v>
      </c>
      <c r="BM123" s="96" t="s">
        <v>174</v>
      </c>
    </row>
    <row r="124" spans="1:65" s="2" customFormat="1" ht="28.8" x14ac:dyDescent="0.2">
      <c r="A124" s="17"/>
      <c r="B124" s="18"/>
      <c r="C124" s="17"/>
      <c r="D124" s="98" t="s">
        <v>75</v>
      </c>
      <c r="E124" s="17"/>
      <c r="F124" s="99" t="s">
        <v>110</v>
      </c>
      <c r="G124" s="17"/>
      <c r="H124" s="17"/>
      <c r="I124" s="17"/>
      <c r="J124" s="17"/>
      <c r="K124" s="17"/>
      <c r="L124" s="18"/>
      <c r="M124" s="100"/>
      <c r="N124" s="101"/>
      <c r="O124" s="26"/>
      <c r="P124" s="26"/>
      <c r="Q124" s="26"/>
      <c r="R124" s="26"/>
      <c r="S124" s="26"/>
      <c r="T124" s="2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T124" s="9" t="s">
        <v>75</v>
      </c>
      <c r="AU124" s="9" t="s">
        <v>43</v>
      </c>
    </row>
    <row r="125" spans="1:65" s="8" customFormat="1" x14ac:dyDescent="0.2">
      <c r="B125" s="102"/>
      <c r="D125" s="98" t="s">
        <v>81</v>
      </c>
      <c r="E125" s="103" t="s">
        <v>0</v>
      </c>
      <c r="F125" s="104" t="s">
        <v>175</v>
      </c>
      <c r="H125" s="105">
        <v>64.5</v>
      </c>
      <c r="L125" s="102"/>
      <c r="M125" s="106"/>
      <c r="N125" s="107"/>
      <c r="O125" s="107"/>
      <c r="P125" s="107"/>
      <c r="Q125" s="107"/>
      <c r="R125" s="107"/>
      <c r="S125" s="107"/>
      <c r="T125" s="108"/>
      <c r="AT125" s="103" t="s">
        <v>81</v>
      </c>
      <c r="AU125" s="103" t="s">
        <v>43</v>
      </c>
      <c r="AV125" s="8" t="s">
        <v>43</v>
      </c>
      <c r="AW125" s="8" t="s">
        <v>19</v>
      </c>
      <c r="AX125" s="8" t="s">
        <v>41</v>
      </c>
      <c r="AY125" s="103" t="s">
        <v>70</v>
      </c>
    </row>
    <row r="126" spans="1:65" s="2" customFormat="1" ht="21.6" customHeight="1" x14ac:dyDescent="0.2">
      <c r="A126" s="17"/>
      <c r="B126" s="85"/>
      <c r="C126" s="86" t="s">
        <v>111</v>
      </c>
      <c r="D126" s="86" t="s">
        <v>72</v>
      </c>
      <c r="E126" s="87" t="s">
        <v>112</v>
      </c>
      <c r="F126" s="88" t="s">
        <v>113</v>
      </c>
      <c r="G126" s="89" t="s">
        <v>109</v>
      </c>
      <c r="H126" s="90">
        <v>64.5</v>
      </c>
      <c r="I126" s="91">
        <v>0</v>
      </c>
      <c r="J126" s="91">
        <f>ROUND(I126*H126,2)</f>
        <v>0</v>
      </c>
      <c r="K126" s="88" t="s">
        <v>73</v>
      </c>
      <c r="L126" s="18"/>
      <c r="M126" s="92" t="s">
        <v>0</v>
      </c>
      <c r="N126" s="93" t="s">
        <v>28</v>
      </c>
      <c r="O126" s="94">
        <v>5.8000000000000003E-2</v>
      </c>
      <c r="P126" s="94">
        <f>O126*H126</f>
        <v>3.7410000000000001</v>
      </c>
      <c r="Q126" s="94">
        <v>0</v>
      </c>
      <c r="R126" s="94">
        <f>Q126*H126</f>
        <v>0</v>
      </c>
      <c r="S126" s="94">
        <v>0</v>
      </c>
      <c r="T126" s="95">
        <f>S126*H126</f>
        <v>0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R126" s="96" t="s">
        <v>74</v>
      </c>
      <c r="AT126" s="96" t="s">
        <v>72</v>
      </c>
      <c r="AU126" s="96" t="s">
        <v>43</v>
      </c>
      <c r="AY126" s="9" t="s">
        <v>70</v>
      </c>
      <c r="BE126" s="97">
        <f>IF(N126="základní",J126,0)</f>
        <v>0</v>
      </c>
      <c r="BF126" s="97">
        <f>IF(N126="snížená",J126,0)</f>
        <v>0</v>
      </c>
      <c r="BG126" s="97">
        <f>IF(N126="zákl. přenesená",J126,0)</f>
        <v>0</v>
      </c>
      <c r="BH126" s="97">
        <f>IF(N126="sníž. přenesená",J126,0)</f>
        <v>0</v>
      </c>
      <c r="BI126" s="97">
        <f>IF(N126="nulová",J126,0)</f>
        <v>0</v>
      </c>
      <c r="BJ126" s="9" t="s">
        <v>42</v>
      </c>
      <c r="BK126" s="97">
        <f>ROUND(I126*H126,2)</f>
        <v>0</v>
      </c>
      <c r="BL126" s="9" t="s">
        <v>74</v>
      </c>
      <c r="BM126" s="96" t="s">
        <v>176</v>
      </c>
    </row>
    <row r="127" spans="1:65" s="2" customFormat="1" ht="28.8" x14ac:dyDescent="0.2">
      <c r="A127" s="17"/>
      <c r="B127" s="18"/>
      <c r="C127" s="17"/>
      <c r="D127" s="98" t="s">
        <v>75</v>
      </c>
      <c r="E127" s="17"/>
      <c r="F127" s="99" t="s">
        <v>114</v>
      </c>
      <c r="G127" s="17"/>
      <c r="H127" s="17"/>
      <c r="I127" s="17"/>
      <c r="J127" s="17"/>
      <c r="K127" s="17"/>
      <c r="L127" s="18"/>
      <c r="M127" s="100"/>
      <c r="N127" s="101"/>
      <c r="O127" s="26"/>
      <c r="P127" s="26"/>
      <c r="Q127" s="26"/>
      <c r="R127" s="26"/>
      <c r="S127" s="26"/>
      <c r="T127" s="2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T127" s="9" t="s">
        <v>75</v>
      </c>
      <c r="AU127" s="9" t="s">
        <v>43</v>
      </c>
    </row>
    <row r="128" spans="1:65" s="2" customFormat="1" ht="14.4" customHeight="1" x14ac:dyDescent="0.2">
      <c r="A128" s="17"/>
      <c r="B128" s="85"/>
      <c r="C128" s="110" t="s">
        <v>115</v>
      </c>
      <c r="D128" s="110" t="s">
        <v>116</v>
      </c>
      <c r="E128" s="111" t="s">
        <v>117</v>
      </c>
      <c r="F128" s="112" t="s">
        <v>118</v>
      </c>
      <c r="G128" s="113" t="s">
        <v>119</v>
      </c>
      <c r="H128" s="114">
        <v>0.96799999999999997</v>
      </c>
      <c r="I128" s="115">
        <v>0</v>
      </c>
      <c r="J128" s="115">
        <f>ROUND(I128*H128,2)</f>
        <v>0</v>
      </c>
      <c r="K128" s="112" t="s">
        <v>73</v>
      </c>
      <c r="L128" s="116"/>
      <c r="M128" s="117" t="s">
        <v>0</v>
      </c>
      <c r="N128" s="118" t="s">
        <v>28</v>
      </c>
      <c r="O128" s="94">
        <v>0</v>
      </c>
      <c r="P128" s="94">
        <f>O128*H128</f>
        <v>0</v>
      </c>
      <c r="Q128" s="94">
        <v>1E-3</v>
      </c>
      <c r="R128" s="94">
        <f>Q128*H128</f>
        <v>9.68E-4</v>
      </c>
      <c r="S128" s="94">
        <v>0</v>
      </c>
      <c r="T128" s="95">
        <f>S128*H128</f>
        <v>0</v>
      </c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R128" s="96" t="s">
        <v>89</v>
      </c>
      <c r="AT128" s="96" t="s">
        <v>116</v>
      </c>
      <c r="AU128" s="96" t="s">
        <v>43</v>
      </c>
      <c r="AY128" s="9" t="s">
        <v>70</v>
      </c>
      <c r="BE128" s="97">
        <f>IF(N128="základní",J128,0)</f>
        <v>0</v>
      </c>
      <c r="BF128" s="97">
        <f>IF(N128="snížená",J128,0)</f>
        <v>0</v>
      </c>
      <c r="BG128" s="97">
        <f>IF(N128="zákl. přenesená",J128,0)</f>
        <v>0</v>
      </c>
      <c r="BH128" s="97">
        <f>IF(N128="sníž. přenesená",J128,0)</f>
        <v>0</v>
      </c>
      <c r="BI128" s="97">
        <f>IF(N128="nulová",J128,0)</f>
        <v>0</v>
      </c>
      <c r="BJ128" s="9" t="s">
        <v>42</v>
      </c>
      <c r="BK128" s="97">
        <f>ROUND(I128*H128,2)</f>
        <v>0</v>
      </c>
      <c r="BL128" s="9" t="s">
        <v>74</v>
      </c>
      <c r="BM128" s="96" t="s">
        <v>177</v>
      </c>
    </row>
    <row r="129" spans="1:65" s="2" customFormat="1" x14ac:dyDescent="0.2">
      <c r="A129" s="17"/>
      <c r="B129" s="18"/>
      <c r="C129" s="17"/>
      <c r="D129" s="98" t="s">
        <v>75</v>
      </c>
      <c r="E129" s="17"/>
      <c r="F129" s="99" t="s">
        <v>118</v>
      </c>
      <c r="G129" s="17"/>
      <c r="H129" s="17"/>
      <c r="I129" s="17"/>
      <c r="J129" s="17"/>
      <c r="K129" s="17"/>
      <c r="L129" s="18"/>
      <c r="M129" s="100"/>
      <c r="N129" s="101"/>
      <c r="O129" s="26"/>
      <c r="P129" s="26"/>
      <c r="Q129" s="26"/>
      <c r="R129" s="26"/>
      <c r="S129" s="26"/>
      <c r="T129" s="2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T129" s="9" t="s">
        <v>75</v>
      </c>
      <c r="AU129" s="9" t="s">
        <v>43</v>
      </c>
    </row>
    <row r="130" spans="1:65" s="8" customFormat="1" x14ac:dyDescent="0.2">
      <c r="B130" s="102"/>
      <c r="D130" s="98" t="s">
        <v>81</v>
      </c>
      <c r="F130" s="104" t="s">
        <v>178</v>
      </c>
      <c r="H130" s="105">
        <v>0.96799999999999997</v>
      </c>
      <c r="L130" s="102"/>
      <c r="M130" s="106"/>
      <c r="N130" s="107"/>
      <c r="O130" s="107"/>
      <c r="P130" s="107"/>
      <c r="Q130" s="107"/>
      <c r="R130" s="107"/>
      <c r="S130" s="107"/>
      <c r="T130" s="108"/>
      <c r="AT130" s="103" t="s">
        <v>81</v>
      </c>
      <c r="AU130" s="103" t="s">
        <v>43</v>
      </c>
      <c r="AV130" s="8" t="s">
        <v>43</v>
      </c>
      <c r="AW130" s="8" t="s">
        <v>1</v>
      </c>
      <c r="AX130" s="8" t="s">
        <v>42</v>
      </c>
      <c r="AY130" s="103" t="s">
        <v>70</v>
      </c>
    </row>
    <row r="131" spans="1:65" s="2" customFormat="1" ht="21.6" customHeight="1" x14ac:dyDescent="0.2">
      <c r="A131" s="17"/>
      <c r="B131" s="85"/>
      <c r="C131" s="86" t="s">
        <v>4</v>
      </c>
      <c r="D131" s="86" t="s">
        <v>72</v>
      </c>
      <c r="E131" s="87" t="s">
        <v>179</v>
      </c>
      <c r="F131" s="88" t="s">
        <v>180</v>
      </c>
      <c r="G131" s="89" t="s">
        <v>132</v>
      </c>
      <c r="H131" s="90">
        <v>4</v>
      </c>
      <c r="I131" s="91">
        <v>0</v>
      </c>
      <c r="J131" s="91">
        <f>ROUND(I131*H131,2)</f>
        <v>0</v>
      </c>
      <c r="K131" s="88" t="s">
        <v>73</v>
      </c>
      <c r="L131" s="18"/>
      <c r="M131" s="92" t="s">
        <v>0</v>
      </c>
      <c r="N131" s="93" t="s">
        <v>28</v>
      </c>
      <c r="O131" s="94">
        <v>3.0950000000000002</v>
      </c>
      <c r="P131" s="94">
        <f>O131*H131</f>
        <v>12.38</v>
      </c>
      <c r="Q131" s="94">
        <v>0</v>
      </c>
      <c r="R131" s="94">
        <f>Q131*H131</f>
        <v>0</v>
      </c>
      <c r="S131" s="94">
        <v>0</v>
      </c>
      <c r="T131" s="95">
        <f>S131*H131</f>
        <v>0</v>
      </c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R131" s="96" t="s">
        <v>74</v>
      </c>
      <c r="AT131" s="96" t="s">
        <v>72</v>
      </c>
      <c r="AU131" s="96" t="s">
        <v>43</v>
      </c>
      <c r="AY131" s="9" t="s">
        <v>70</v>
      </c>
      <c r="BE131" s="97">
        <f>IF(N131="základní",J131,0)</f>
        <v>0</v>
      </c>
      <c r="BF131" s="97">
        <f>IF(N131="snížená",J131,0)</f>
        <v>0</v>
      </c>
      <c r="BG131" s="97">
        <f>IF(N131="zákl. přenesená",J131,0)</f>
        <v>0</v>
      </c>
      <c r="BH131" s="97">
        <f>IF(N131="sníž. přenesená",J131,0)</f>
        <v>0</v>
      </c>
      <c r="BI131" s="97">
        <f>IF(N131="nulová",J131,0)</f>
        <v>0</v>
      </c>
      <c r="BJ131" s="9" t="s">
        <v>42</v>
      </c>
      <c r="BK131" s="97">
        <f>ROUND(I131*H131,2)</f>
        <v>0</v>
      </c>
      <c r="BL131" s="9" t="s">
        <v>74</v>
      </c>
      <c r="BM131" s="96" t="s">
        <v>181</v>
      </c>
    </row>
    <row r="132" spans="1:65" s="2" customFormat="1" ht="28.8" x14ac:dyDescent="0.2">
      <c r="A132" s="17"/>
      <c r="B132" s="18"/>
      <c r="C132" s="17"/>
      <c r="D132" s="98" t="s">
        <v>75</v>
      </c>
      <c r="E132" s="17"/>
      <c r="F132" s="99" t="s">
        <v>182</v>
      </c>
      <c r="G132" s="17"/>
      <c r="H132" s="17"/>
      <c r="I132" s="17"/>
      <c r="J132" s="17"/>
      <c r="K132" s="17"/>
      <c r="L132" s="18"/>
      <c r="M132" s="100"/>
      <c r="N132" s="101"/>
      <c r="O132" s="26"/>
      <c r="P132" s="26"/>
      <c r="Q132" s="26"/>
      <c r="R132" s="26"/>
      <c r="S132" s="26"/>
      <c r="T132" s="2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T132" s="9" t="s">
        <v>75</v>
      </c>
      <c r="AU132" s="9" t="s">
        <v>43</v>
      </c>
    </row>
    <row r="133" spans="1:65" s="2" customFormat="1" ht="14.4" customHeight="1" x14ac:dyDescent="0.2">
      <c r="A133" s="17"/>
      <c r="B133" s="85"/>
      <c r="C133" s="110" t="s">
        <v>120</v>
      </c>
      <c r="D133" s="110" t="s">
        <v>116</v>
      </c>
      <c r="E133" s="111" t="s">
        <v>183</v>
      </c>
      <c r="F133" s="112" t="s">
        <v>184</v>
      </c>
      <c r="G133" s="113" t="s">
        <v>132</v>
      </c>
      <c r="H133" s="114">
        <v>2</v>
      </c>
      <c r="I133" s="115">
        <v>0</v>
      </c>
      <c r="J133" s="115">
        <f>ROUND(I133*H133,2)</f>
        <v>0</v>
      </c>
      <c r="K133" s="112" t="s">
        <v>0</v>
      </c>
      <c r="L133" s="116"/>
      <c r="M133" s="117" t="s">
        <v>0</v>
      </c>
      <c r="N133" s="118" t="s">
        <v>28</v>
      </c>
      <c r="O133" s="94">
        <v>0</v>
      </c>
      <c r="P133" s="94">
        <f>O133*H133</f>
        <v>0</v>
      </c>
      <c r="Q133" s="94">
        <v>2.3E-2</v>
      </c>
      <c r="R133" s="94">
        <f>Q133*H133</f>
        <v>4.5999999999999999E-2</v>
      </c>
      <c r="S133" s="94">
        <v>0</v>
      </c>
      <c r="T133" s="95">
        <f>S133*H133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96" t="s">
        <v>89</v>
      </c>
      <c r="AT133" s="96" t="s">
        <v>116</v>
      </c>
      <c r="AU133" s="96" t="s">
        <v>43</v>
      </c>
      <c r="AY133" s="9" t="s">
        <v>70</v>
      </c>
      <c r="BE133" s="97">
        <f>IF(N133="základní",J133,0)</f>
        <v>0</v>
      </c>
      <c r="BF133" s="97">
        <f>IF(N133="snížená",J133,0)</f>
        <v>0</v>
      </c>
      <c r="BG133" s="97">
        <f>IF(N133="zákl. přenesená",J133,0)</f>
        <v>0</v>
      </c>
      <c r="BH133" s="97">
        <f>IF(N133="sníž. přenesená",J133,0)</f>
        <v>0</v>
      </c>
      <c r="BI133" s="97">
        <f>IF(N133="nulová",J133,0)</f>
        <v>0</v>
      </c>
      <c r="BJ133" s="9" t="s">
        <v>42</v>
      </c>
      <c r="BK133" s="97">
        <f>ROUND(I133*H133,2)</f>
        <v>0</v>
      </c>
      <c r="BL133" s="9" t="s">
        <v>74</v>
      </c>
      <c r="BM133" s="96" t="s">
        <v>185</v>
      </c>
    </row>
    <row r="134" spans="1:65" s="2" customFormat="1" ht="19.2" x14ac:dyDescent="0.2">
      <c r="A134" s="17"/>
      <c r="B134" s="18"/>
      <c r="C134" s="17"/>
      <c r="D134" s="98" t="s">
        <v>75</v>
      </c>
      <c r="E134" s="17"/>
      <c r="F134" s="99" t="s">
        <v>186</v>
      </c>
      <c r="G134" s="17"/>
      <c r="H134" s="17"/>
      <c r="I134" s="17"/>
      <c r="J134" s="17"/>
      <c r="K134" s="17"/>
      <c r="L134" s="18"/>
      <c r="M134" s="100"/>
      <c r="N134" s="101"/>
      <c r="O134" s="26"/>
      <c r="P134" s="26"/>
      <c r="Q134" s="26"/>
      <c r="R134" s="26"/>
      <c r="S134" s="26"/>
      <c r="T134" s="2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T134" s="9" t="s">
        <v>75</v>
      </c>
      <c r="AU134" s="9" t="s">
        <v>43</v>
      </c>
    </row>
    <row r="135" spans="1:65" s="2" customFormat="1" ht="14.4" customHeight="1" x14ac:dyDescent="0.2">
      <c r="A135" s="17"/>
      <c r="B135" s="85"/>
      <c r="C135" s="110" t="s">
        <v>121</v>
      </c>
      <c r="D135" s="110" t="s">
        <v>116</v>
      </c>
      <c r="E135" s="111" t="s">
        <v>187</v>
      </c>
      <c r="F135" s="112" t="s">
        <v>188</v>
      </c>
      <c r="G135" s="113" t="s">
        <v>132</v>
      </c>
      <c r="H135" s="114">
        <v>2</v>
      </c>
      <c r="I135" s="115">
        <v>0</v>
      </c>
      <c r="J135" s="115">
        <f>ROUND(I135*H135,2)</f>
        <v>0</v>
      </c>
      <c r="K135" s="112" t="s">
        <v>0</v>
      </c>
      <c r="L135" s="116"/>
      <c r="M135" s="117" t="s">
        <v>0</v>
      </c>
      <c r="N135" s="118" t="s">
        <v>28</v>
      </c>
      <c r="O135" s="94">
        <v>0</v>
      </c>
      <c r="P135" s="94">
        <f>O135*H135</f>
        <v>0</v>
      </c>
      <c r="Q135" s="94">
        <v>2.5000000000000001E-2</v>
      </c>
      <c r="R135" s="94">
        <f>Q135*H135</f>
        <v>0.05</v>
      </c>
      <c r="S135" s="94">
        <v>0</v>
      </c>
      <c r="T135" s="95">
        <f>S135*H135</f>
        <v>0</v>
      </c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R135" s="96" t="s">
        <v>89</v>
      </c>
      <c r="AT135" s="96" t="s">
        <v>116</v>
      </c>
      <c r="AU135" s="96" t="s">
        <v>43</v>
      </c>
      <c r="AY135" s="9" t="s">
        <v>70</v>
      </c>
      <c r="BE135" s="97">
        <f>IF(N135="základní",J135,0)</f>
        <v>0</v>
      </c>
      <c r="BF135" s="97">
        <f>IF(N135="snížená",J135,0)</f>
        <v>0</v>
      </c>
      <c r="BG135" s="97">
        <f>IF(N135="zákl. přenesená",J135,0)</f>
        <v>0</v>
      </c>
      <c r="BH135" s="97">
        <f>IF(N135="sníž. přenesená",J135,0)</f>
        <v>0</v>
      </c>
      <c r="BI135" s="97">
        <f>IF(N135="nulová",J135,0)</f>
        <v>0</v>
      </c>
      <c r="BJ135" s="9" t="s">
        <v>42</v>
      </c>
      <c r="BK135" s="97">
        <f>ROUND(I135*H135,2)</f>
        <v>0</v>
      </c>
      <c r="BL135" s="9" t="s">
        <v>74</v>
      </c>
      <c r="BM135" s="96" t="s">
        <v>189</v>
      </c>
    </row>
    <row r="136" spans="1:65" s="2" customFormat="1" ht="19.2" x14ac:dyDescent="0.2">
      <c r="A136" s="17"/>
      <c r="B136" s="18"/>
      <c r="C136" s="17"/>
      <c r="D136" s="98" t="s">
        <v>75</v>
      </c>
      <c r="E136" s="17"/>
      <c r="F136" s="99" t="s">
        <v>190</v>
      </c>
      <c r="G136" s="17"/>
      <c r="H136" s="17"/>
      <c r="I136" s="17"/>
      <c r="J136" s="17"/>
      <c r="K136" s="17"/>
      <c r="L136" s="18"/>
      <c r="M136" s="100"/>
      <c r="N136" s="101"/>
      <c r="O136" s="26"/>
      <c r="P136" s="26"/>
      <c r="Q136" s="26"/>
      <c r="R136" s="26"/>
      <c r="S136" s="26"/>
      <c r="T136" s="2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T136" s="9" t="s">
        <v>75</v>
      </c>
      <c r="AU136" s="9" t="s">
        <v>43</v>
      </c>
    </row>
    <row r="137" spans="1:65" s="2" customFormat="1" ht="21.6" customHeight="1" x14ac:dyDescent="0.2">
      <c r="A137" s="17"/>
      <c r="B137" s="85"/>
      <c r="C137" s="86" t="s">
        <v>122</v>
      </c>
      <c r="D137" s="86" t="s">
        <v>72</v>
      </c>
      <c r="E137" s="87" t="s">
        <v>191</v>
      </c>
      <c r="F137" s="88" t="s">
        <v>192</v>
      </c>
      <c r="G137" s="89" t="s">
        <v>132</v>
      </c>
      <c r="H137" s="90">
        <v>4</v>
      </c>
      <c r="I137" s="91">
        <v>0</v>
      </c>
      <c r="J137" s="91">
        <f>ROUND(I137*H137,2)</f>
        <v>0</v>
      </c>
      <c r="K137" s="88" t="s">
        <v>73</v>
      </c>
      <c r="L137" s="18"/>
      <c r="M137" s="92" t="s">
        <v>0</v>
      </c>
      <c r="N137" s="93" t="s">
        <v>28</v>
      </c>
      <c r="O137" s="94">
        <v>0.57399999999999995</v>
      </c>
      <c r="P137" s="94">
        <f>O137*H137</f>
        <v>2.2959999999999998</v>
      </c>
      <c r="Q137" s="94">
        <v>5.0000000000000002E-5</v>
      </c>
      <c r="R137" s="94">
        <f>Q137*H137</f>
        <v>2.0000000000000001E-4</v>
      </c>
      <c r="S137" s="94">
        <v>0</v>
      </c>
      <c r="T137" s="95">
        <f>S137*H137</f>
        <v>0</v>
      </c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R137" s="96" t="s">
        <v>74</v>
      </c>
      <c r="AT137" s="96" t="s">
        <v>72</v>
      </c>
      <c r="AU137" s="96" t="s">
        <v>43</v>
      </c>
      <c r="AY137" s="9" t="s">
        <v>70</v>
      </c>
      <c r="BE137" s="97">
        <f>IF(N137="základní",J137,0)</f>
        <v>0</v>
      </c>
      <c r="BF137" s="97">
        <f>IF(N137="snížená",J137,0)</f>
        <v>0</v>
      </c>
      <c r="BG137" s="97">
        <f>IF(N137="zákl. přenesená",J137,0)</f>
        <v>0</v>
      </c>
      <c r="BH137" s="97">
        <f>IF(N137="sníž. přenesená",J137,0)</f>
        <v>0</v>
      </c>
      <c r="BI137" s="97">
        <f>IF(N137="nulová",J137,0)</f>
        <v>0</v>
      </c>
      <c r="BJ137" s="9" t="s">
        <v>42</v>
      </c>
      <c r="BK137" s="97">
        <f>ROUND(I137*H137,2)</f>
        <v>0</v>
      </c>
      <c r="BL137" s="9" t="s">
        <v>74</v>
      </c>
      <c r="BM137" s="96" t="s">
        <v>193</v>
      </c>
    </row>
    <row r="138" spans="1:65" s="2" customFormat="1" x14ac:dyDescent="0.2">
      <c r="A138" s="17"/>
      <c r="B138" s="18"/>
      <c r="C138" s="17"/>
      <c r="D138" s="98" t="s">
        <v>75</v>
      </c>
      <c r="E138" s="17"/>
      <c r="F138" s="99" t="s">
        <v>194</v>
      </c>
      <c r="G138" s="17"/>
      <c r="H138" s="17"/>
      <c r="I138" s="17"/>
      <c r="J138" s="17"/>
      <c r="K138" s="17"/>
      <c r="L138" s="18"/>
      <c r="M138" s="100"/>
      <c r="N138" s="101"/>
      <c r="O138" s="26"/>
      <c r="P138" s="26"/>
      <c r="Q138" s="26"/>
      <c r="R138" s="26"/>
      <c r="S138" s="26"/>
      <c r="T138" s="2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T138" s="9" t="s">
        <v>75</v>
      </c>
      <c r="AU138" s="9" t="s">
        <v>43</v>
      </c>
    </row>
    <row r="139" spans="1:65" s="2" customFormat="1" ht="21.6" customHeight="1" x14ac:dyDescent="0.2">
      <c r="A139" s="17"/>
      <c r="B139" s="85"/>
      <c r="C139" s="110" t="s">
        <v>124</v>
      </c>
      <c r="D139" s="110" t="s">
        <v>116</v>
      </c>
      <c r="E139" s="111" t="s">
        <v>195</v>
      </c>
      <c r="F139" s="112" t="s">
        <v>196</v>
      </c>
      <c r="G139" s="113" t="s">
        <v>132</v>
      </c>
      <c r="H139" s="114">
        <v>12</v>
      </c>
      <c r="I139" s="115">
        <v>0</v>
      </c>
      <c r="J139" s="115">
        <f>ROUND(I139*H139,2)</f>
        <v>0</v>
      </c>
      <c r="K139" s="112" t="s">
        <v>73</v>
      </c>
      <c r="L139" s="116"/>
      <c r="M139" s="117" t="s">
        <v>0</v>
      </c>
      <c r="N139" s="118" t="s">
        <v>28</v>
      </c>
      <c r="O139" s="94">
        <v>0</v>
      </c>
      <c r="P139" s="94">
        <f>O139*H139</f>
        <v>0</v>
      </c>
      <c r="Q139" s="94">
        <v>4.7200000000000002E-3</v>
      </c>
      <c r="R139" s="94">
        <f>Q139*H139</f>
        <v>5.6640000000000003E-2</v>
      </c>
      <c r="S139" s="94">
        <v>0</v>
      </c>
      <c r="T139" s="95">
        <f>S139*H139</f>
        <v>0</v>
      </c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R139" s="96" t="s">
        <v>89</v>
      </c>
      <c r="AT139" s="96" t="s">
        <v>116</v>
      </c>
      <c r="AU139" s="96" t="s">
        <v>43</v>
      </c>
      <c r="AY139" s="9" t="s">
        <v>70</v>
      </c>
      <c r="BE139" s="97">
        <f>IF(N139="základní",J139,0)</f>
        <v>0</v>
      </c>
      <c r="BF139" s="97">
        <f>IF(N139="snížená",J139,0)</f>
        <v>0</v>
      </c>
      <c r="BG139" s="97">
        <f>IF(N139="zákl. přenesená",J139,0)</f>
        <v>0</v>
      </c>
      <c r="BH139" s="97">
        <f>IF(N139="sníž. přenesená",J139,0)</f>
        <v>0</v>
      </c>
      <c r="BI139" s="97">
        <f>IF(N139="nulová",J139,0)</f>
        <v>0</v>
      </c>
      <c r="BJ139" s="9" t="s">
        <v>42</v>
      </c>
      <c r="BK139" s="97">
        <f>ROUND(I139*H139,2)</f>
        <v>0</v>
      </c>
      <c r="BL139" s="9" t="s">
        <v>74</v>
      </c>
      <c r="BM139" s="96" t="s">
        <v>197</v>
      </c>
    </row>
    <row r="140" spans="1:65" s="2" customFormat="1" x14ac:dyDescent="0.2">
      <c r="A140" s="17"/>
      <c r="B140" s="18"/>
      <c r="C140" s="17"/>
      <c r="D140" s="98" t="s">
        <v>75</v>
      </c>
      <c r="E140" s="17"/>
      <c r="F140" s="99" t="s">
        <v>196</v>
      </c>
      <c r="G140" s="17"/>
      <c r="H140" s="17"/>
      <c r="I140" s="17"/>
      <c r="J140" s="17"/>
      <c r="K140" s="17"/>
      <c r="L140" s="18"/>
      <c r="M140" s="100"/>
      <c r="N140" s="101"/>
      <c r="O140" s="26"/>
      <c r="P140" s="26"/>
      <c r="Q140" s="26"/>
      <c r="R140" s="26"/>
      <c r="S140" s="26"/>
      <c r="T140" s="2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T140" s="9" t="s">
        <v>75</v>
      </c>
      <c r="AU140" s="9" t="s">
        <v>43</v>
      </c>
    </row>
    <row r="141" spans="1:65" s="8" customFormat="1" x14ac:dyDescent="0.2">
      <c r="B141" s="102"/>
      <c r="D141" s="98" t="s">
        <v>81</v>
      </c>
      <c r="E141" s="103" t="s">
        <v>0</v>
      </c>
      <c r="F141" s="104" t="s">
        <v>198</v>
      </c>
      <c r="H141" s="105">
        <v>12</v>
      </c>
      <c r="L141" s="102"/>
      <c r="M141" s="106"/>
      <c r="N141" s="107"/>
      <c r="O141" s="107"/>
      <c r="P141" s="107"/>
      <c r="Q141" s="107"/>
      <c r="R141" s="107"/>
      <c r="S141" s="107"/>
      <c r="T141" s="108"/>
      <c r="AT141" s="103" t="s">
        <v>81</v>
      </c>
      <c r="AU141" s="103" t="s">
        <v>43</v>
      </c>
      <c r="AV141" s="8" t="s">
        <v>43</v>
      </c>
      <c r="AW141" s="8" t="s">
        <v>19</v>
      </c>
      <c r="AX141" s="8" t="s">
        <v>41</v>
      </c>
      <c r="AY141" s="103" t="s">
        <v>70</v>
      </c>
    </row>
    <row r="142" spans="1:65" s="2" customFormat="1" ht="21.6" customHeight="1" x14ac:dyDescent="0.2">
      <c r="A142" s="17"/>
      <c r="B142" s="85"/>
      <c r="C142" s="86" t="s">
        <v>125</v>
      </c>
      <c r="D142" s="86" t="s">
        <v>72</v>
      </c>
      <c r="E142" s="87" t="s">
        <v>199</v>
      </c>
      <c r="F142" s="88" t="s">
        <v>200</v>
      </c>
      <c r="G142" s="89" t="s">
        <v>132</v>
      </c>
      <c r="H142" s="90">
        <v>12</v>
      </c>
      <c r="I142" s="91">
        <v>0</v>
      </c>
      <c r="J142" s="91">
        <f>ROUND(I142*H142,2)</f>
        <v>0</v>
      </c>
      <c r="K142" s="88" t="s">
        <v>73</v>
      </c>
      <c r="L142" s="18"/>
      <c r="M142" s="92" t="s">
        <v>0</v>
      </c>
      <c r="N142" s="93" t="s">
        <v>28</v>
      </c>
      <c r="O142" s="94">
        <v>0.24199999999999999</v>
      </c>
      <c r="P142" s="94">
        <f>O142*H142</f>
        <v>2.9039999999999999</v>
      </c>
      <c r="Q142" s="94">
        <v>0</v>
      </c>
      <c r="R142" s="94">
        <f>Q142*H142</f>
        <v>0</v>
      </c>
      <c r="S142" s="94">
        <v>0</v>
      </c>
      <c r="T142" s="95">
        <f>S142*H142</f>
        <v>0</v>
      </c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R142" s="96" t="s">
        <v>74</v>
      </c>
      <c r="AT142" s="96" t="s">
        <v>72</v>
      </c>
      <c r="AU142" s="96" t="s">
        <v>43</v>
      </c>
      <c r="AY142" s="9" t="s">
        <v>70</v>
      </c>
      <c r="BE142" s="97">
        <f>IF(N142="základní",J142,0)</f>
        <v>0</v>
      </c>
      <c r="BF142" s="97">
        <f>IF(N142="snížená",J142,0)</f>
        <v>0</v>
      </c>
      <c r="BG142" s="97">
        <f>IF(N142="zákl. přenesená",J142,0)</f>
        <v>0</v>
      </c>
      <c r="BH142" s="97">
        <f>IF(N142="sníž. přenesená",J142,0)</f>
        <v>0</v>
      </c>
      <c r="BI142" s="97">
        <f>IF(N142="nulová",J142,0)</f>
        <v>0</v>
      </c>
      <c r="BJ142" s="9" t="s">
        <v>42</v>
      </c>
      <c r="BK142" s="97">
        <f>ROUND(I142*H142,2)</f>
        <v>0</v>
      </c>
      <c r="BL142" s="9" t="s">
        <v>74</v>
      </c>
      <c r="BM142" s="96" t="s">
        <v>201</v>
      </c>
    </row>
    <row r="143" spans="1:65" s="2" customFormat="1" ht="19.2" x14ac:dyDescent="0.2">
      <c r="A143" s="17"/>
      <c r="B143" s="18"/>
      <c r="C143" s="17"/>
      <c r="D143" s="98" t="s">
        <v>75</v>
      </c>
      <c r="E143" s="17"/>
      <c r="F143" s="99" t="s">
        <v>202</v>
      </c>
      <c r="G143" s="17"/>
      <c r="H143" s="17"/>
      <c r="I143" s="17"/>
      <c r="J143" s="17"/>
      <c r="K143" s="17"/>
      <c r="L143" s="18"/>
      <c r="M143" s="100"/>
      <c r="N143" s="101"/>
      <c r="O143" s="26"/>
      <c r="P143" s="26"/>
      <c r="Q143" s="26"/>
      <c r="R143" s="26"/>
      <c r="S143" s="26"/>
      <c r="T143" s="2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T143" s="9" t="s">
        <v>75</v>
      </c>
      <c r="AU143" s="9" t="s">
        <v>43</v>
      </c>
    </row>
    <row r="144" spans="1:65" s="2" customFormat="1" ht="21.6" customHeight="1" x14ac:dyDescent="0.2">
      <c r="A144" s="17"/>
      <c r="B144" s="85"/>
      <c r="C144" s="86" t="s">
        <v>3</v>
      </c>
      <c r="D144" s="86" t="s">
        <v>72</v>
      </c>
      <c r="E144" s="87" t="s">
        <v>203</v>
      </c>
      <c r="F144" s="88" t="s">
        <v>204</v>
      </c>
      <c r="G144" s="89" t="s">
        <v>79</v>
      </c>
      <c r="H144" s="90">
        <v>10</v>
      </c>
      <c r="I144" s="91">
        <v>0</v>
      </c>
      <c r="J144" s="91">
        <f>ROUND(I144*H144,2)</f>
        <v>0</v>
      </c>
      <c r="K144" s="88" t="s">
        <v>73</v>
      </c>
      <c r="L144" s="18"/>
      <c r="M144" s="92" t="s">
        <v>0</v>
      </c>
      <c r="N144" s="93" t="s">
        <v>28</v>
      </c>
      <c r="O144" s="94">
        <v>0.45200000000000001</v>
      </c>
      <c r="P144" s="94">
        <f>O144*H144</f>
        <v>4.5200000000000005</v>
      </c>
      <c r="Q144" s="94">
        <v>0</v>
      </c>
      <c r="R144" s="94">
        <f>Q144*H144</f>
        <v>0</v>
      </c>
      <c r="S144" s="94">
        <v>0</v>
      </c>
      <c r="T144" s="95">
        <f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96" t="s">
        <v>74</v>
      </c>
      <c r="AT144" s="96" t="s">
        <v>72</v>
      </c>
      <c r="AU144" s="96" t="s">
        <v>43</v>
      </c>
      <c r="AY144" s="9" t="s">
        <v>70</v>
      </c>
      <c r="BE144" s="97">
        <f>IF(N144="základní",J144,0)</f>
        <v>0</v>
      </c>
      <c r="BF144" s="97">
        <f>IF(N144="snížená",J144,0)</f>
        <v>0</v>
      </c>
      <c r="BG144" s="97">
        <f>IF(N144="zákl. přenesená",J144,0)</f>
        <v>0</v>
      </c>
      <c r="BH144" s="97">
        <f>IF(N144="sníž. přenesená",J144,0)</f>
        <v>0</v>
      </c>
      <c r="BI144" s="97">
        <f>IF(N144="nulová",J144,0)</f>
        <v>0</v>
      </c>
      <c r="BJ144" s="9" t="s">
        <v>42</v>
      </c>
      <c r="BK144" s="97">
        <f>ROUND(I144*H144,2)</f>
        <v>0</v>
      </c>
      <c r="BL144" s="9" t="s">
        <v>74</v>
      </c>
      <c r="BM144" s="96" t="s">
        <v>205</v>
      </c>
    </row>
    <row r="145" spans="1:65" s="2" customFormat="1" ht="19.2" x14ac:dyDescent="0.2">
      <c r="A145" s="17"/>
      <c r="B145" s="18"/>
      <c r="C145" s="17"/>
      <c r="D145" s="98" t="s">
        <v>75</v>
      </c>
      <c r="E145" s="17"/>
      <c r="F145" s="99" t="s">
        <v>206</v>
      </c>
      <c r="G145" s="17"/>
      <c r="H145" s="17"/>
      <c r="I145" s="17"/>
      <c r="J145" s="17"/>
      <c r="K145" s="17"/>
      <c r="L145" s="18"/>
      <c r="M145" s="100"/>
      <c r="N145" s="101"/>
      <c r="O145" s="26"/>
      <c r="P145" s="26"/>
      <c r="Q145" s="26"/>
      <c r="R145" s="26"/>
      <c r="S145" s="26"/>
      <c r="T145" s="2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T145" s="9" t="s">
        <v>75</v>
      </c>
      <c r="AU145" s="9" t="s">
        <v>43</v>
      </c>
    </row>
    <row r="146" spans="1:65" s="7" customFormat="1" ht="22.95" customHeight="1" x14ac:dyDescent="0.25">
      <c r="B146" s="73"/>
      <c r="D146" s="74" t="s">
        <v>40</v>
      </c>
      <c r="E146" s="83" t="s">
        <v>85</v>
      </c>
      <c r="F146" s="83" t="s">
        <v>207</v>
      </c>
      <c r="J146" s="84">
        <f>BK146</f>
        <v>0</v>
      </c>
      <c r="L146" s="73"/>
      <c r="M146" s="77"/>
      <c r="N146" s="78"/>
      <c r="O146" s="78"/>
      <c r="P146" s="79">
        <f>SUM(P147:P149)</f>
        <v>2.17</v>
      </c>
      <c r="Q146" s="78"/>
      <c r="R146" s="79">
        <f>SUM(R147:R149)</f>
        <v>28.56</v>
      </c>
      <c r="S146" s="78"/>
      <c r="T146" s="80">
        <f>SUM(T147:T149)</f>
        <v>0</v>
      </c>
      <c r="AR146" s="74" t="s">
        <v>42</v>
      </c>
      <c r="AT146" s="81" t="s">
        <v>40</v>
      </c>
      <c r="AU146" s="81" t="s">
        <v>42</v>
      </c>
      <c r="AY146" s="74" t="s">
        <v>70</v>
      </c>
      <c r="BK146" s="82">
        <f>SUM(BK147:BK149)</f>
        <v>0</v>
      </c>
    </row>
    <row r="147" spans="1:65" s="2" customFormat="1" ht="21.6" customHeight="1" x14ac:dyDescent="0.2">
      <c r="A147" s="17"/>
      <c r="B147" s="85"/>
      <c r="C147" s="86" t="s">
        <v>126</v>
      </c>
      <c r="D147" s="86" t="s">
        <v>72</v>
      </c>
      <c r="E147" s="87" t="s">
        <v>208</v>
      </c>
      <c r="F147" s="88" t="s">
        <v>209</v>
      </c>
      <c r="G147" s="89" t="s">
        <v>109</v>
      </c>
      <c r="H147" s="90">
        <v>35</v>
      </c>
      <c r="I147" s="91">
        <v>0</v>
      </c>
      <c r="J147" s="91">
        <f>ROUND(I147*H147,2)</f>
        <v>0</v>
      </c>
      <c r="K147" s="88" t="s">
        <v>73</v>
      </c>
      <c r="L147" s="18"/>
      <c r="M147" s="92" t="s">
        <v>0</v>
      </c>
      <c r="N147" s="93" t="s">
        <v>28</v>
      </c>
      <c r="O147" s="94">
        <v>6.2E-2</v>
      </c>
      <c r="P147" s="94">
        <f>O147*H147</f>
        <v>2.17</v>
      </c>
      <c r="Q147" s="94">
        <v>0.81599999999999995</v>
      </c>
      <c r="R147" s="94">
        <f>Q147*H147</f>
        <v>28.56</v>
      </c>
      <c r="S147" s="94">
        <v>0</v>
      </c>
      <c r="T147" s="95">
        <f>S147*H147</f>
        <v>0</v>
      </c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R147" s="96" t="s">
        <v>74</v>
      </c>
      <c r="AT147" s="96" t="s">
        <v>72</v>
      </c>
      <c r="AU147" s="96" t="s">
        <v>43</v>
      </c>
      <c r="AY147" s="9" t="s">
        <v>70</v>
      </c>
      <c r="BE147" s="97">
        <f>IF(N147="základní",J147,0)</f>
        <v>0</v>
      </c>
      <c r="BF147" s="97">
        <f>IF(N147="snížená",J147,0)</f>
        <v>0</v>
      </c>
      <c r="BG147" s="97">
        <f>IF(N147="zákl. přenesená",J147,0)</f>
        <v>0</v>
      </c>
      <c r="BH147" s="97">
        <f>IF(N147="sníž. přenesená",J147,0)</f>
        <v>0</v>
      </c>
      <c r="BI147" s="97">
        <f>IF(N147="nulová",J147,0)</f>
        <v>0</v>
      </c>
      <c r="BJ147" s="9" t="s">
        <v>42</v>
      </c>
      <c r="BK147" s="97">
        <f>ROUND(I147*H147,2)</f>
        <v>0</v>
      </c>
      <c r="BL147" s="9" t="s">
        <v>74</v>
      </c>
      <c r="BM147" s="96" t="s">
        <v>210</v>
      </c>
    </row>
    <row r="148" spans="1:65" s="2" customFormat="1" ht="19.2" x14ac:dyDescent="0.2">
      <c r="A148" s="17"/>
      <c r="B148" s="18"/>
      <c r="C148" s="17"/>
      <c r="D148" s="98" t="s">
        <v>75</v>
      </c>
      <c r="E148" s="17"/>
      <c r="F148" s="99" t="s">
        <v>211</v>
      </c>
      <c r="G148" s="17"/>
      <c r="H148" s="17"/>
      <c r="I148" s="17"/>
      <c r="J148" s="17"/>
      <c r="K148" s="17"/>
      <c r="L148" s="18"/>
      <c r="M148" s="100"/>
      <c r="N148" s="101"/>
      <c r="O148" s="26"/>
      <c r="P148" s="26"/>
      <c r="Q148" s="26"/>
      <c r="R148" s="26"/>
      <c r="S148" s="26"/>
      <c r="T148" s="2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T148" s="9" t="s">
        <v>75</v>
      </c>
      <c r="AU148" s="9" t="s">
        <v>43</v>
      </c>
    </row>
    <row r="149" spans="1:65" s="2" customFormat="1" ht="28.8" x14ac:dyDescent="0.2">
      <c r="A149" s="17"/>
      <c r="B149" s="18"/>
      <c r="C149" s="17"/>
      <c r="D149" s="98" t="s">
        <v>86</v>
      </c>
      <c r="E149" s="17"/>
      <c r="F149" s="109" t="s">
        <v>212</v>
      </c>
      <c r="G149" s="17"/>
      <c r="H149" s="17"/>
      <c r="I149" s="17"/>
      <c r="J149" s="17"/>
      <c r="K149" s="17"/>
      <c r="L149" s="18"/>
      <c r="M149" s="100"/>
      <c r="N149" s="101"/>
      <c r="O149" s="26"/>
      <c r="P149" s="26"/>
      <c r="Q149" s="26"/>
      <c r="R149" s="26"/>
      <c r="S149" s="26"/>
      <c r="T149" s="2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T149" s="9" t="s">
        <v>86</v>
      </c>
      <c r="AU149" s="9" t="s">
        <v>43</v>
      </c>
    </row>
    <row r="150" spans="1:65" s="7" customFormat="1" ht="22.95" customHeight="1" x14ac:dyDescent="0.25">
      <c r="B150" s="73"/>
      <c r="D150" s="74" t="s">
        <v>40</v>
      </c>
      <c r="E150" s="83" t="s">
        <v>93</v>
      </c>
      <c r="F150" s="83" t="s">
        <v>133</v>
      </c>
      <c r="J150" s="84">
        <f>BK150</f>
        <v>0</v>
      </c>
      <c r="L150" s="73"/>
      <c r="M150" s="77"/>
      <c r="N150" s="78"/>
      <c r="O150" s="78"/>
      <c r="P150" s="79">
        <f>P151</f>
        <v>10.76144</v>
      </c>
      <c r="Q150" s="78"/>
      <c r="R150" s="79">
        <f>R151</f>
        <v>2.4317887999999996</v>
      </c>
      <c r="S150" s="78"/>
      <c r="T150" s="80">
        <f>T151</f>
        <v>0</v>
      </c>
      <c r="AR150" s="74" t="s">
        <v>42</v>
      </c>
      <c r="AT150" s="81" t="s">
        <v>40</v>
      </c>
      <c r="AU150" s="81" t="s">
        <v>42</v>
      </c>
      <c r="AY150" s="74" t="s">
        <v>70</v>
      </c>
      <c r="BK150" s="82">
        <f>BK151</f>
        <v>0</v>
      </c>
    </row>
    <row r="151" spans="1:65" s="7" customFormat="1" ht="20.85" customHeight="1" x14ac:dyDescent="0.25">
      <c r="B151" s="73"/>
      <c r="D151" s="74" t="s">
        <v>40</v>
      </c>
      <c r="E151" s="83" t="s">
        <v>213</v>
      </c>
      <c r="F151" s="83" t="s">
        <v>214</v>
      </c>
      <c r="J151" s="84">
        <f>BK151</f>
        <v>0</v>
      </c>
      <c r="L151" s="73"/>
      <c r="M151" s="77"/>
      <c r="N151" s="78"/>
      <c r="O151" s="78"/>
      <c r="P151" s="79">
        <f>SUM(P152:P161)</f>
        <v>10.76144</v>
      </c>
      <c r="Q151" s="78"/>
      <c r="R151" s="79">
        <f>SUM(R152:R161)</f>
        <v>2.4317887999999996</v>
      </c>
      <c r="S151" s="78"/>
      <c r="T151" s="80">
        <f>SUM(T152:T161)</f>
        <v>0</v>
      </c>
      <c r="AR151" s="74" t="s">
        <v>42</v>
      </c>
      <c r="AT151" s="81" t="s">
        <v>40</v>
      </c>
      <c r="AU151" s="81" t="s">
        <v>43</v>
      </c>
      <c r="AY151" s="74" t="s">
        <v>70</v>
      </c>
      <c r="BK151" s="82">
        <f>SUM(BK152:BK161)</f>
        <v>0</v>
      </c>
    </row>
    <row r="152" spans="1:65" s="2" customFormat="1" ht="21.6" customHeight="1" x14ac:dyDescent="0.2">
      <c r="A152" s="17"/>
      <c r="B152" s="85"/>
      <c r="C152" s="86" t="s">
        <v>127</v>
      </c>
      <c r="D152" s="86" t="s">
        <v>72</v>
      </c>
      <c r="E152" s="87" t="s">
        <v>215</v>
      </c>
      <c r="F152" s="99" t="s">
        <v>217</v>
      </c>
      <c r="G152" s="89" t="s">
        <v>123</v>
      </c>
      <c r="H152" s="90">
        <v>1</v>
      </c>
      <c r="I152" s="91">
        <v>0</v>
      </c>
      <c r="J152" s="91">
        <f>ROUND(I152*H152,2)</f>
        <v>0</v>
      </c>
      <c r="K152" s="88" t="s">
        <v>0</v>
      </c>
      <c r="L152" s="18"/>
      <c r="M152" s="92" t="s">
        <v>0</v>
      </c>
      <c r="N152" s="93" t="s">
        <v>28</v>
      </c>
      <c r="O152" s="94">
        <v>0</v>
      </c>
      <c r="P152" s="94">
        <f>O152*H152</f>
        <v>0</v>
      </c>
      <c r="Q152" s="94">
        <v>0</v>
      </c>
      <c r="R152" s="94">
        <f>Q152*H152</f>
        <v>0</v>
      </c>
      <c r="S152" s="94">
        <v>0</v>
      </c>
      <c r="T152" s="95">
        <f>S152*H152</f>
        <v>0</v>
      </c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R152" s="96" t="s">
        <v>74</v>
      </c>
      <c r="AT152" s="96" t="s">
        <v>72</v>
      </c>
      <c r="AU152" s="96" t="s">
        <v>76</v>
      </c>
      <c r="AY152" s="9" t="s">
        <v>70</v>
      </c>
      <c r="BE152" s="97">
        <f>IF(N152="základní",J152,0)</f>
        <v>0</v>
      </c>
      <c r="BF152" s="97">
        <f>IF(N152="snížená",J152,0)</f>
        <v>0</v>
      </c>
      <c r="BG152" s="97">
        <f>IF(N152="zákl. přenesená",J152,0)</f>
        <v>0</v>
      </c>
      <c r="BH152" s="97">
        <f>IF(N152="sníž. přenesená",J152,0)</f>
        <v>0</v>
      </c>
      <c r="BI152" s="97">
        <f>IF(N152="nulová",J152,0)</f>
        <v>0</v>
      </c>
      <c r="BJ152" s="9" t="s">
        <v>42</v>
      </c>
      <c r="BK152" s="97">
        <f>ROUND(I152*H152,2)</f>
        <v>0</v>
      </c>
      <c r="BL152" s="9" t="s">
        <v>74</v>
      </c>
      <c r="BM152" s="96" t="s">
        <v>216</v>
      </c>
    </row>
    <row r="153" spans="1:65" s="2" customFormat="1" x14ac:dyDescent="0.2">
      <c r="A153" s="17"/>
      <c r="B153" s="18"/>
      <c r="C153" s="17"/>
      <c r="D153" s="98" t="s">
        <v>75</v>
      </c>
      <c r="E153" s="17"/>
      <c r="F153" s="99"/>
      <c r="G153" s="17"/>
      <c r="H153" s="17"/>
      <c r="I153" s="17"/>
      <c r="J153" s="17"/>
      <c r="K153" s="17"/>
      <c r="L153" s="18"/>
      <c r="M153" s="100"/>
      <c r="N153" s="101"/>
      <c r="O153" s="26"/>
      <c r="P153" s="26"/>
      <c r="Q153" s="26"/>
      <c r="R153" s="26"/>
      <c r="S153" s="26"/>
      <c r="T153" s="2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T153" s="9" t="s">
        <v>75</v>
      </c>
      <c r="AU153" s="9" t="s">
        <v>76</v>
      </c>
    </row>
    <row r="154" spans="1:65" s="2" customFormat="1" ht="21.6" customHeight="1" x14ac:dyDescent="0.2">
      <c r="A154" s="17"/>
      <c r="B154" s="85"/>
      <c r="C154" s="86" t="s">
        <v>128</v>
      </c>
      <c r="D154" s="86" t="s">
        <v>72</v>
      </c>
      <c r="E154" s="87" t="s">
        <v>218</v>
      </c>
      <c r="F154" s="88" t="s">
        <v>219</v>
      </c>
      <c r="G154" s="89" t="s">
        <v>132</v>
      </c>
      <c r="H154" s="90">
        <v>4</v>
      </c>
      <c r="I154" s="91">
        <v>0</v>
      </c>
      <c r="J154" s="91">
        <f>ROUND(I154*H154,2)</f>
        <v>0</v>
      </c>
      <c r="K154" s="88" t="s">
        <v>73</v>
      </c>
      <c r="L154" s="18"/>
      <c r="M154" s="92" t="s">
        <v>0</v>
      </c>
      <c r="N154" s="93" t="s">
        <v>28</v>
      </c>
      <c r="O154" s="94">
        <v>2.5750000000000002</v>
      </c>
      <c r="P154" s="94">
        <f>O154*H154</f>
        <v>10.3</v>
      </c>
      <c r="Q154" s="94">
        <v>0.35743999999999998</v>
      </c>
      <c r="R154" s="94">
        <f>Q154*H154</f>
        <v>1.4297599999999999</v>
      </c>
      <c r="S154" s="94">
        <v>0</v>
      </c>
      <c r="T154" s="95">
        <f>S154*H154</f>
        <v>0</v>
      </c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R154" s="96" t="s">
        <v>74</v>
      </c>
      <c r="AT154" s="96" t="s">
        <v>72</v>
      </c>
      <c r="AU154" s="96" t="s">
        <v>76</v>
      </c>
      <c r="AY154" s="9" t="s">
        <v>70</v>
      </c>
      <c r="BE154" s="97">
        <f>IF(N154="základní",J154,0)</f>
        <v>0</v>
      </c>
      <c r="BF154" s="97">
        <f>IF(N154="snížená",J154,0)</f>
        <v>0</v>
      </c>
      <c r="BG154" s="97">
        <f>IF(N154="zákl. přenesená",J154,0)</f>
        <v>0</v>
      </c>
      <c r="BH154" s="97">
        <f>IF(N154="sníž. přenesená",J154,0)</f>
        <v>0</v>
      </c>
      <c r="BI154" s="97">
        <f>IF(N154="nulová",J154,0)</f>
        <v>0</v>
      </c>
      <c r="BJ154" s="9" t="s">
        <v>42</v>
      </c>
      <c r="BK154" s="97">
        <f>ROUND(I154*H154,2)</f>
        <v>0</v>
      </c>
      <c r="BL154" s="9" t="s">
        <v>74</v>
      </c>
      <c r="BM154" s="96" t="s">
        <v>220</v>
      </c>
    </row>
    <row r="155" spans="1:65" s="2" customFormat="1" ht="19.2" x14ac:dyDescent="0.2">
      <c r="A155" s="17"/>
      <c r="B155" s="18"/>
      <c r="C155" s="17"/>
      <c r="D155" s="98" t="s">
        <v>75</v>
      </c>
      <c r="E155" s="17"/>
      <c r="F155" s="99" t="s">
        <v>221</v>
      </c>
      <c r="G155" s="17"/>
      <c r="H155" s="17"/>
      <c r="I155" s="17"/>
      <c r="J155" s="17"/>
      <c r="K155" s="17"/>
      <c r="L155" s="18"/>
      <c r="M155" s="100"/>
      <c r="N155" s="101"/>
      <c r="O155" s="26"/>
      <c r="P155" s="26"/>
      <c r="Q155" s="26"/>
      <c r="R155" s="26"/>
      <c r="S155" s="26"/>
      <c r="T155" s="2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T155" s="9" t="s">
        <v>75</v>
      </c>
      <c r="AU155" s="9" t="s">
        <v>76</v>
      </c>
    </row>
    <row r="156" spans="1:65" s="8" customFormat="1" x14ac:dyDescent="0.2">
      <c r="B156" s="102"/>
      <c r="D156" s="98" t="s">
        <v>81</v>
      </c>
      <c r="E156" s="103" t="s">
        <v>0</v>
      </c>
      <c r="F156" s="104" t="s">
        <v>74</v>
      </c>
      <c r="H156" s="105">
        <v>4</v>
      </c>
      <c r="L156" s="102"/>
      <c r="M156" s="106"/>
      <c r="N156" s="107"/>
      <c r="O156" s="107"/>
      <c r="P156" s="107"/>
      <c r="Q156" s="107"/>
      <c r="R156" s="107"/>
      <c r="S156" s="107"/>
      <c r="T156" s="108"/>
      <c r="AT156" s="103" t="s">
        <v>81</v>
      </c>
      <c r="AU156" s="103" t="s">
        <v>76</v>
      </c>
      <c r="AV156" s="8" t="s">
        <v>43</v>
      </c>
      <c r="AW156" s="8" t="s">
        <v>19</v>
      </c>
      <c r="AX156" s="8" t="s">
        <v>41</v>
      </c>
      <c r="AY156" s="103" t="s">
        <v>70</v>
      </c>
    </row>
    <row r="157" spans="1:65" s="2" customFormat="1" ht="32.4" customHeight="1" x14ac:dyDescent="0.2">
      <c r="A157" s="17"/>
      <c r="B157" s="85"/>
      <c r="C157" s="110" t="s">
        <v>129</v>
      </c>
      <c r="D157" s="110" t="s">
        <v>116</v>
      </c>
      <c r="E157" s="111" t="s">
        <v>222</v>
      </c>
      <c r="F157" s="112" t="s">
        <v>223</v>
      </c>
      <c r="G157" s="113" t="s">
        <v>132</v>
      </c>
      <c r="H157" s="114">
        <v>4</v>
      </c>
      <c r="I157" s="115">
        <v>0</v>
      </c>
      <c r="J157" s="115">
        <f>ROUND(I157*H157,2)</f>
        <v>0</v>
      </c>
      <c r="K157" s="112" t="s">
        <v>73</v>
      </c>
      <c r="L157" s="116"/>
      <c r="M157" s="117" t="s">
        <v>0</v>
      </c>
      <c r="N157" s="118" t="s">
        <v>28</v>
      </c>
      <c r="O157" s="94">
        <v>0</v>
      </c>
      <c r="P157" s="94">
        <f>O157*H157</f>
        <v>0</v>
      </c>
      <c r="Q157" s="94">
        <v>7.0000000000000007E-2</v>
      </c>
      <c r="R157" s="94">
        <f>Q157*H157</f>
        <v>0.28000000000000003</v>
      </c>
      <c r="S157" s="94">
        <v>0</v>
      </c>
      <c r="T157" s="95">
        <f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96" t="s">
        <v>89</v>
      </c>
      <c r="AT157" s="96" t="s">
        <v>116</v>
      </c>
      <c r="AU157" s="96" t="s">
        <v>76</v>
      </c>
      <c r="AY157" s="9" t="s">
        <v>70</v>
      </c>
      <c r="BE157" s="97">
        <f>IF(N157="základní",J157,0)</f>
        <v>0</v>
      </c>
      <c r="BF157" s="97">
        <f>IF(N157="snížená",J157,0)</f>
        <v>0</v>
      </c>
      <c r="BG157" s="97">
        <f>IF(N157="zákl. přenesená",J157,0)</f>
        <v>0</v>
      </c>
      <c r="BH157" s="97">
        <f>IF(N157="sníž. přenesená",J157,0)</f>
        <v>0</v>
      </c>
      <c r="BI157" s="97">
        <f>IF(N157="nulová",J157,0)</f>
        <v>0</v>
      </c>
      <c r="BJ157" s="9" t="s">
        <v>42</v>
      </c>
      <c r="BK157" s="97">
        <f>ROUND(I157*H157,2)</f>
        <v>0</v>
      </c>
      <c r="BL157" s="9" t="s">
        <v>74</v>
      </c>
      <c r="BM157" s="96" t="s">
        <v>224</v>
      </c>
    </row>
    <row r="158" spans="1:65" s="2" customFormat="1" ht="19.2" x14ac:dyDescent="0.2">
      <c r="A158" s="17"/>
      <c r="B158" s="18"/>
      <c r="C158" s="17"/>
      <c r="D158" s="98" t="s">
        <v>75</v>
      </c>
      <c r="E158" s="17"/>
      <c r="F158" s="99" t="s">
        <v>223</v>
      </c>
      <c r="G158" s="17"/>
      <c r="H158" s="17"/>
      <c r="I158" s="17"/>
      <c r="J158" s="17"/>
      <c r="K158" s="17"/>
      <c r="L158" s="18"/>
      <c r="M158" s="100"/>
      <c r="N158" s="101"/>
      <c r="O158" s="26"/>
      <c r="P158" s="26"/>
      <c r="Q158" s="26"/>
      <c r="R158" s="26"/>
      <c r="S158" s="26"/>
      <c r="T158" s="2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T158" s="9" t="s">
        <v>75</v>
      </c>
      <c r="AU158" s="9" t="s">
        <v>76</v>
      </c>
    </row>
    <row r="159" spans="1:65" s="2" customFormat="1" ht="21.6" customHeight="1" x14ac:dyDescent="0.2">
      <c r="A159" s="17"/>
      <c r="B159" s="85"/>
      <c r="C159" s="86" t="s">
        <v>130</v>
      </c>
      <c r="D159" s="86" t="s">
        <v>72</v>
      </c>
      <c r="E159" s="87" t="s">
        <v>225</v>
      </c>
      <c r="F159" s="88" t="s">
        <v>226</v>
      </c>
      <c r="G159" s="89" t="s">
        <v>79</v>
      </c>
      <c r="H159" s="90">
        <v>0.32</v>
      </c>
      <c r="I159" s="91">
        <v>0</v>
      </c>
      <c r="J159" s="91">
        <f>ROUND(I159*H159,2)</f>
        <v>0</v>
      </c>
      <c r="K159" s="88" t="s">
        <v>73</v>
      </c>
      <c r="L159" s="18"/>
      <c r="M159" s="92" t="s">
        <v>0</v>
      </c>
      <c r="N159" s="93" t="s">
        <v>28</v>
      </c>
      <c r="O159" s="94">
        <v>1.4419999999999999</v>
      </c>
      <c r="P159" s="94">
        <f>O159*H159</f>
        <v>0.46144000000000002</v>
      </c>
      <c r="Q159" s="94">
        <v>2.2563399999999998</v>
      </c>
      <c r="R159" s="94">
        <f>Q159*H159</f>
        <v>0.72202879999999992</v>
      </c>
      <c r="S159" s="94">
        <v>0</v>
      </c>
      <c r="T159" s="95">
        <f>S159*H159</f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96" t="s">
        <v>74</v>
      </c>
      <c r="AT159" s="96" t="s">
        <v>72</v>
      </c>
      <c r="AU159" s="96" t="s">
        <v>76</v>
      </c>
      <c r="AY159" s="9" t="s">
        <v>70</v>
      </c>
      <c r="BE159" s="97">
        <f>IF(N159="základní",J159,0)</f>
        <v>0</v>
      </c>
      <c r="BF159" s="97">
        <f>IF(N159="snížená",J159,0)</f>
        <v>0</v>
      </c>
      <c r="BG159" s="97">
        <f>IF(N159="zákl. přenesená",J159,0)</f>
        <v>0</v>
      </c>
      <c r="BH159" s="97">
        <f>IF(N159="sníž. přenesená",J159,0)</f>
        <v>0</v>
      </c>
      <c r="BI159" s="97">
        <f>IF(N159="nulová",J159,0)</f>
        <v>0</v>
      </c>
      <c r="BJ159" s="9" t="s">
        <v>42</v>
      </c>
      <c r="BK159" s="97">
        <f>ROUND(I159*H159,2)</f>
        <v>0</v>
      </c>
      <c r="BL159" s="9" t="s">
        <v>74</v>
      </c>
      <c r="BM159" s="96" t="s">
        <v>227</v>
      </c>
    </row>
    <row r="160" spans="1:65" s="2" customFormat="1" ht="19.2" x14ac:dyDescent="0.2">
      <c r="A160" s="17"/>
      <c r="B160" s="18"/>
      <c r="C160" s="17"/>
      <c r="D160" s="98" t="s">
        <v>75</v>
      </c>
      <c r="E160" s="17"/>
      <c r="F160" s="99" t="s">
        <v>228</v>
      </c>
      <c r="G160" s="17"/>
      <c r="H160" s="17"/>
      <c r="I160" s="17"/>
      <c r="J160" s="17"/>
      <c r="K160" s="17"/>
      <c r="L160" s="18"/>
      <c r="M160" s="100"/>
      <c r="N160" s="101"/>
      <c r="O160" s="26"/>
      <c r="P160" s="26"/>
      <c r="Q160" s="26"/>
      <c r="R160" s="26"/>
      <c r="S160" s="26"/>
      <c r="T160" s="2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T160" s="9" t="s">
        <v>75</v>
      </c>
      <c r="AU160" s="9" t="s">
        <v>76</v>
      </c>
    </row>
    <row r="161" spans="1:65" s="8" customFormat="1" x14ac:dyDescent="0.2">
      <c r="B161" s="102"/>
      <c r="D161" s="98" t="s">
        <v>81</v>
      </c>
      <c r="E161" s="103" t="s">
        <v>0</v>
      </c>
      <c r="F161" s="104" t="s">
        <v>229</v>
      </c>
      <c r="H161" s="105">
        <v>0.32</v>
      </c>
      <c r="L161" s="102"/>
      <c r="M161" s="106"/>
      <c r="N161" s="107"/>
      <c r="O161" s="107"/>
      <c r="P161" s="107"/>
      <c r="Q161" s="107"/>
      <c r="R161" s="107"/>
      <c r="S161" s="107"/>
      <c r="T161" s="108"/>
      <c r="AT161" s="103" t="s">
        <v>81</v>
      </c>
      <c r="AU161" s="103" t="s">
        <v>76</v>
      </c>
      <c r="AV161" s="8" t="s">
        <v>43</v>
      </c>
      <c r="AW161" s="8" t="s">
        <v>19</v>
      </c>
      <c r="AX161" s="8" t="s">
        <v>41</v>
      </c>
      <c r="AY161" s="103" t="s">
        <v>70</v>
      </c>
    </row>
    <row r="162" spans="1:65" s="7" customFormat="1" ht="22.95" customHeight="1" x14ac:dyDescent="0.25">
      <c r="B162" s="73"/>
      <c r="D162" s="74" t="s">
        <v>40</v>
      </c>
      <c r="E162" s="83" t="s">
        <v>134</v>
      </c>
      <c r="F162" s="83" t="s">
        <v>135</v>
      </c>
      <c r="J162" s="84">
        <f>BK162</f>
        <v>0</v>
      </c>
      <c r="L162" s="73"/>
      <c r="M162" s="77"/>
      <c r="N162" s="78"/>
      <c r="O162" s="78"/>
      <c r="P162" s="79">
        <f>SUM(P163:P164)</f>
        <v>62.385438000000008</v>
      </c>
      <c r="Q162" s="78"/>
      <c r="R162" s="79">
        <f>SUM(R163:R164)</f>
        <v>0</v>
      </c>
      <c r="S162" s="78"/>
      <c r="T162" s="80">
        <f>SUM(T163:T164)</f>
        <v>0</v>
      </c>
      <c r="AR162" s="74" t="s">
        <v>42</v>
      </c>
      <c r="AT162" s="81" t="s">
        <v>40</v>
      </c>
      <c r="AU162" s="81" t="s">
        <v>42</v>
      </c>
      <c r="AY162" s="74" t="s">
        <v>70</v>
      </c>
      <c r="BK162" s="82">
        <f>SUM(BK163:BK164)</f>
        <v>0</v>
      </c>
    </row>
    <row r="163" spans="1:65" s="2" customFormat="1" ht="21.6" customHeight="1" x14ac:dyDescent="0.2">
      <c r="A163" s="17"/>
      <c r="B163" s="85"/>
      <c r="C163" s="86" t="s">
        <v>131</v>
      </c>
      <c r="D163" s="86" t="s">
        <v>72</v>
      </c>
      <c r="E163" s="87" t="s">
        <v>230</v>
      </c>
      <c r="F163" s="88" t="s">
        <v>231</v>
      </c>
      <c r="G163" s="89" t="s">
        <v>104</v>
      </c>
      <c r="H163" s="90">
        <v>31.146000000000001</v>
      </c>
      <c r="I163" s="91">
        <v>0</v>
      </c>
      <c r="J163" s="91">
        <f>ROUND(I163*H163,2)</f>
        <v>0</v>
      </c>
      <c r="K163" s="88" t="s">
        <v>73</v>
      </c>
      <c r="L163" s="18"/>
      <c r="M163" s="92" t="s">
        <v>0</v>
      </c>
      <c r="N163" s="93" t="s">
        <v>28</v>
      </c>
      <c r="O163" s="94">
        <v>2.0030000000000001</v>
      </c>
      <c r="P163" s="94">
        <f>O163*H163</f>
        <v>62.385438000000008</v>
      </c>
      <c r="Q163" s="94">
        <v>0</v>
      </c>
      <c r="R163" s="94">
        <f>Q163*H163</f>
        <v>0</v>
      </c>
      <c r="S163" s="94">
        <v>0</v>
      </c>
      <c r="T163" s="95">
        <f>S163*H163</f>
        <v>0</v>
      </c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R163" s="96" t="s">
        <v>74</v>
      </c>
      <c r="AT163" s="96" t="s">
        <v>72</v>
      </c>
      <c r="AU163" s="96" t="s">
        <v>43</v>
      </c>
      <c r="AY163" s="9" t="s">
        <v>70</v>
      </c>
      <c r="BE163" s="97">
        <f>IF(N163="základní",J163,0)</f>
        <v>0</v>
      </c>
      <c r="BF163" s="97">
        <f>IF(N163="snížená",J163,0)</f>
        <v>0</v>
      </c>
      <c r="BG163" s="97">
        <f>IF(N163="zákl. přenesená",J163,0)</f>
        <v>0</v>
      </c>
      <c r="BH163" s="97">
        <f>IF(N163="sníž. přenesená",J163,0)</f>
        <v>0</v>
      </c>
      <c r="BI163" s="97">
        <f>IF(N163="nulová",J163,0)</f>
        <v>0</v>
      </c>
      <c r="BJ163" s="9" t="s">
        <v>42</v>
      </c>
      <c r="BK163" s="97">
        <f>ROUND(I163*H163,2)</f>
        <v>0</v>
      </c>
      <c r="BL163" s="9" t="s">
        <v>74</v>
      </c>
      <c r="BM163" s="96" t="s">
        <v>232</v>
      </c>
    </row>
    <row r="164" spans="1:65" s="2" customFormat="1" ht="19.2" x14ac:dyDescent="0.2">
      <c r="A164" s="17"/>
      <c r="B164" s="18"/>
      <c r="C164" s="17"/>
      <c r="D164" s="98" t="s">
        <v>75</v>
      </c>
      <c r="E164" s="17"/>
      <c r="F164" s="99" t="s">
        <v>233</v>
      </c>
      <c r="G164" s="17"/>
      <c r="H164" s="17"/>
      <c r="I164" s="17"/>
      <c r="J164" s="17"/>
      <c r="K164" s="17"/>
      <c r="L164" s="18"/>
      <c r="M164" s="119"/>
      <c r="N164" s="120"/>
      <c r="O164" s="121"/>
      <c r="P164" s="121"/>
      <c r="Q164" s="121"/>
      <c r="R164" s="121"/>
      <c r="S164" s="121"/>
      <c r="T164" s="122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T164" s="9" t="s">
        <v>75</v>
      </c>
      <c r="AU164" s="9" t="s">
        <v>43</v>
      </c>
    </row>
    <row r="165" spans="1:65" s="2" customFormat="1" ht="6.9" customHeight="1" x14ac:dyDescent="0.2">
      <c r="A165" s="17"/>
      <c r="B165" s="20"/>
      <c r="C165" s="21"/>
      <c r="D165" s="21"/>
      <c r="E165" s="21"/>
      <c r="F165" s="21"/>
      <c r="G165" s="21"/>
      <c r="H165" s="21"/>
      <c r="I165" s="21"/>
      <c r="J165" s="21"/>
      <c r="K165" s="21"/>
      <c r="L165" s="18"/>
      <c r="M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</row>
  </sheetData>
  <autoFilter ref="C84:K164" xr:uid="{00000000-0009-0000-0000-000003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03 - Herní prvek</vt:lpstr>
      <vt:lpstr>'SO 03 - Herní prvek'!Názvy_tisku</vt:lpstr>
      <vt:lpstr>'SO 03 - Herní prvek'!Oblast_tisku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LAPTOP-D\Daniela</dc:creator>
  <cp:lastModifiedBy>user</cp:lastModifiedBy>
  <dcterms:created xsi:type="dcterms:W3CDTF">2019-10-01T06:55:33Z</dcterms:created>
  <dcterms:modified xsi:type="dcterms:W3CDTF">2020-07-10T07:02:26Z</dcterms:modified>
</cp:coreProperties>
</file>